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NAS-SV\c_公会計\C0_業務\①作業(公会計)\R4\島根\吉賀町（大野）\10納品物作成\CDデータ\2.一般会計等財務書類\"/>
    </mc:Choice>
  </mc:AlternateContent>
  <xr:revisionPtr revIDLastSave="0" documentId="13_ncr:1_{A6EB2ADC-4A03-4E00-8909-2336AEA36FCB}" xr6:coauthVersionLast="47" xr6:coauthVersionMax="47" xr10:uidLastSave="{00000000-0000-0000-0000-000000000000}"/>
  <bookViews>
    <workbookView xWindow="-108" yWindow="-108" windowWidth="23256" windowHeight="12576" firstSheet="5" activeTab="8" xr2:uid="{00000000-000D-0000-FFFF-FFFF00000000}"/>
  </bookViews>
  <sheets>
    <sheet name="有形固定資産" sheetId="7" r:id="rId1"/>
    <sheet name="投資及び出資金の明細" sheetId="8" r:id="rId2"/>
    <sheet name="基金" sheetId="9" r:id="rId3"/>
    <sheet name="貸付金" sheetId="10" r:id="rId4"/>
    <sheet name="未収金及び長期延滞債権" sheetId="11" r:id="rId5"/>
    <sheet name="地方債（借入先別）" sheetId="12" r:id="rId6"/>
    <sheet name="地方債（利率別など）" sheetId="13" r:id="rId7"/>
    <sheet name="引当金" sheetId="14" r:id="rId8"/>
    <sheet name="補助金" sheetId="15" r:id="rId9"/>
    <sheet name="財源明細" sheetId="16" r:id="rId10"/>
    <sheet name="財源情報明細" sheetId="17" r:id="rId11"/>
    <sheet name="資金明細" sheetId="18" r:id="rId12"/>
  </sheets>
  <definedNames>
    <definedName name="_xlnm._FilterDatabase" localSheetId="8" hidden="1">補助金!$B$4:$G$279</definedName>
    <definedName name="_xlnm.Print_Area" localSheetId="7">引当金!$A$1:$H$8</definedName>
    <definedName name="_xlnm.Print_Area" localSheetId="2">基金!$B$1:$L$20</definedName>
    <definedName name="_xlnm.Print_Area" localSheetId="10">財源情報明細!$B$1:$I$10</definedName>
    <definedName name="_xlnm.Print_Area" localSheetId="9">財源明細!$A$1:$G$43</definedName>
    <definedName name="_xlnm.Print_Area" localSheetId="11">資金明細!$A$1:$D$10</definedName>
    <definedName name="_xlnm.Print_Area" localSheetId="3">貸付金!$A$1:$H$9</definedName>
    <definedName name="_xlnm.Print_Area" localSheetId="5">'地方債（借入先別）'!$A$1:$M$18</definedName>
    <definedName name="_xlnm.Print_Area" localSheetId="6">'地方債（利率別など）'!$B$1:$M$18</definedName>
    <definedName name="_xlnm.Print_Area" localSheetId="1">投資及び出資金の明細!$A$1:$M$27</definedName>
    <definedName name="_xlnm.Print_Area" localSheetId="8">補助金!$A$1:$H$279</definedName>
    <definedName name="_xlnm.Print_Area" localSheetId="4">未収金及び長期延滞債権!$B$1:$I$19</definedName>
    <definedName name="_xlnm.Print_Area" localSheetId="0">有形固定資産!$A$1:$T$49</definedName>
    <definedName name="_xlnm.Print_Titles" localSheetId="1">投資及び出資金の明細!$B:$B,投資及び出資金の明細!$1:$1</definedName>
    <definedName name="_xlnm.Print_Titles" localSheetId="8">補助金!$B:$B,補助金!$2:$4</definedName>
  </definedNames>
  <calcPr calcId="191029"/>
</workbook>
</file>

<file path=xl/calcChain.xml><?xml version="1.0" encoding="utf-8"?>
<calcChain xmlns="http://schemas.openxmlformats.org/spreadsheetml/2006/main">
  <c r="G5" i="14" l="1"/>
  <c r="R31" i="7" l="1"/>
  <c r="E5" i="17"/>
  <c r="F5" i="17"/>
  <c r="F39" i="16" l="1"/>
  <c r="F38" i="16"/>
  <c r="F27" i="16" l="1"/>
  <c r="K21" i="8"/>
  <c r="F21" i="8"/>
  <c r="I21" i="8" s="1"/>
  <c r="K20" i="8"/>
  <c r="I20" i="8"/>
  <c r="F20" i="8"/>
  <c r="K19" i="8"/>
  <c r="F19" i="8"/>
  <c r="I19" i="8" s="1"/>
  <c r="K18" i="8"/>
  <c r="F18" i="8"/>
  <c r="I18" i="8" s="1"/>
  <c r="K17" i="8"/>
  <c r="F17" i="8"/>
  <c r="I17" i="8" s="1"/>
  <c r="K16" i="8"/>
  <c r="F16" i="8"/>
  <c r="I16" i="8" s="1"/>
  <c r="K15" i="8"/>
  <c r="F15" i="8"/>
  <c r="I15" i="8" s="1"/>
  <c r="K14" i="8"/>
  <c r="F14" i="8"/>
  <c r="I14" i="8" s="1"/>
  <c r="G8" i="10" l="1"/>
  <c r="F8" i="10"/>
  <c r="E8" i="10"/>
  <c r="D8" i="10"/>
  <c r="C8" i="10"/>
  <c r="I17" i="9" l="1"/>
  <c r="H14" i="9" l="1"/>
  <c r="H13" i="9"/>
  <c r="H12" i="9"/>
  <c r="H11" i="9"/>
  <c r="C11" i="13"/>
  <c r="C5" i="13"/>
  <c r="D7" i="14" l="1"/>
  <c r="C7" i="14"/>
  <c r="G6" i="14"/>
  <c r="H5" i="9" l="1"/>
  <c r="G17" i="9"/>
  <c r="F17" i="9"/>
  <c r="E17" i="9"/>
  <c r="D17" i="9"/>
  <c r="H8" i="9"/>
  <c r="H7" i="9"/>
  <c r="H6" i="9"/>
  <c r="H15" i="9"/>
  <c r="H10" i="9"/>
  <c r="H9" i="9"/>
  <c r="F33" i="16" l="1"/>
  <c r="F34" i="16" s="1"/>
  <c r="F30" i="16"/>
  <c r="F35" i="16" l="1"/>
  <c r="F42" i="16"/>
  <c r="K25" i="8"/>
  <c r="K24" i="8"/>
  <c r="K23" i="8"/>
  <c r="K22" i="8"/>
  <c r="K13" i="8"/>
  <c r="K12" i="8"/>
  <c r="K11" i="8"/>
  <c r="F25" i="8"/>
  <c r="I25" i="8" s="1"/>
  <c r="F24" i="8"/>
  <c r="I24" i="8" s="1"/>
  <c r="F23" i="8"/>
  <c r="I23" i="8" s="1"/>
  <c r="F22" i="8"/>
  <c r="I22" i="8" s="1"/>
  <c r="F13" i="8"/>
  <c r="I13" i="8" s="1"/>
  <c r="F12" i="8"/>
  <c r="I12" i="8" s="1"/>
  <c r="F11" i="8"/>
  <c r="I11" i="8" s="1"/>
  <c r="F6" i="8"/>
  <c r="I6" i="8" s="1"/>
  <c r="F5" i="8"/>
  <c r="I5" i="8" s="1"/>
  <c r="C8" i="18"/>
  <c r="G7" i="14" l="1"/>
  <c r="F7" i="14"/>
  <c r="H7" i="11"/>
  <c r="I7" i="11"/>
  <c r="D7" i="11"/>
  <c r="E7" i="11"/>
  <c r="J7" i="8"/>
  <c r="C26" i="8" l="1"/>
  <c r="D26" i="8"/>
  <c r="E26" i="8"/>
  <c r="F26" i="8"/>
  <c r="G26" i="8"/>
  <c r="I26" i="8"/>
  <c r="J26" i="8"/>
  <c r="K26" i="8"/>
  <c r="L26" i="8"/>
  <c r="C7" i="8"/>
  <c r="D7" i="8"/>
  <c r="E7" i="8"/>
  <c r="F7" i="8"/>
  <c r="G7" i="8"/>
  <c r="I7" i="8"/>
  <c r="K7" i="8"/>
  <c r="F278" i="15" l="1"/>
  <c r="H9" i="17" l="1"/>
  <c r="D9" i="17"/>
  <c r="G8" i="17"/>
  <c r="G5" i="17"/>
  <c r="F37" i="16"/>
  <c r="F41" i="16" s="1"/>
  <c r="F12" i="15"/>
  <c r="F279" i="15" s="1"/>
  <c r="G9" i="17" l="1"/>
  <c r="E7" i="14"/>
  <c r="I17" i="11" l="1"/>
  <c r="I18" i="11" s="1"/>
  <c r="H17" i="11"/>
  <c r="E17" i="11"/>
  <c r="E18" i="11" s="1"/>
  <c r="D17" i="11"/>
  <c r="D18" i="11" l="1"/>
  <c r="H18" i="11"/>
  <c r="H16" i="9"/>
  <c r="H17" i="9" s="1"/>
  <c r="R41" i="7" l="1"/>
  <c r="R48" i="7" s="1"/>
  <c r="D41" i="7"/>
  <c r="P41" i="7"/>
  <c r="N41" i="7"/>
  <c r="L41" i="7"/>
  <c r="J41" i="7"/>
  <c r="H41" i="7"/>
  <c r="F41" i="7"/>
  <c r="F31" i="7"/>
  <c r="D31" i="7"/>
  <c r="P31" i="7"/>
  <c r="N31" i="7"/>
  <c r="L31" i="7"/>
  <c r="J31" i="7"/>
  <c r="H31" i="7"/>
  <c r="N19" i="7"/>
  <c r="L19" i="7"/>
  <c r="H19" i="7"/>
  <c r="F19" i="7"/>
  <c r="D19" i="7"/>
  <c r="N9" i="7"/>
  <c r="L9" i="7"/>
  <c r="H9" i="7"/>
  <c r="F9" i="7"/>
  <c r="J13" i="7"/>
  <c r="J12" i="7"/>
  <c r="J11" i="7"/>
  <c r="J10" i="7"/>
  <c r="P13" i="7"/>
  <c r="J14" i="7"/>
  <c r="J25" i="7"/>
  <c r="P25" i="7" s="1"/>
  <c r="J24" i="7"/>
  <c r="P24" i="7" s="1"/>
  <c r="J23" i="7"/>
  <c r="P23" i="7" s="1"/>
  <c r="J22" i="7"/>
  <c r="P22" i="7" s="1"/>
  <c r="J21" i="7"/>
  <c r="P21" i="7" s="1"/>
  <c r="J20" i="7"/>
  <c r="J18" i="7"/>
  <c r="P18" i="7" s="1"/>
  <c r="J17" i="7"/>
  <c r="P17" i="7" s="1"/>
  <c r="J16" i="7"/>
  <c r="P16" i="7" s="1"/>
  <c r="J15" i="7"/>
  <c r="P15" i="7" s="1"/>
  <c r="D9" i="7"/>
  <c r="N48" i="7" l="1"/>
  <c r="P11" i="7"/>
  <c r="P10" i="7"/>
  <c r="P14" i="7"/>
  <c r="D26" i="7"/>
  <c r="P12" i="7"/>
  <c r="F26" i="7"/>
  <c r="N26" i="7"/>
  <c r="L48" i="7"/>
  <c r="F48" i="7"/>
  <c r="H26" i="7"/>
  <c r="H48" i="7"/>
  <c r="P48" i="7"/>
  <c r="J9" i="7"/>
  <c r="J19" i="7"/>
  <c r="L26" i="7"/>
  <c r="J48" i="7"/>
  <c r="D48" i="7"/>
  <c r="P20" i="7"/>
  <c r="P19" i="7" s="1"/>
  <c r="P9" i="7" l="1"/>
  <c r="J26" i="7"/>
  <c r="P26" i="7" l="1"/>
</calcChain>
</file>

<file path=xl/sharedStrings.xml><?xml version="1.0" encoding="utf-8"?>
<sst xmlns="http://schemas.openxmlformats.org/spreadsheetml/2006/main" count="1172" uniqueCount="653">
  <si>
    <t>金額</t>
    <rPh sb="0" eb="2">
      <t>キンガク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</si>
  <si>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</si>
  <si>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</si>
  <si>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</si>
  <si>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</si>
  <si>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減債基金</t>
    <rPh sb="0" eb="2">
      <t>ゲンサイ</t>
    </rPh>
    <rPh sb="2" eb="4">
      <t>キキン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</si>
  <si>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</si>
  <si>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</si>
  <si>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</si>
  <si>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</si>
  <si>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</si>
  <si>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</si>
  <si>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</si>
  <si>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</si>
  <si>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</si>
  <si>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</si>
  <si>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</si>
  <si>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</si>
  <si>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</si>
  <si>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</si>
  <si>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</si>
  <si>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</si>
  <si>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</si>
  <si>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</si>
  <si>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</si>
  <si>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</si>
  <si>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</si>
  <si>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</si>
  <si>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</si>
  <si>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</si>
  <si>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</si>
  <si>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</si>
  <si>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</si>
  <si>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</si>
  <si>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</si>
  <si>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3"/>
  </si>
  <si>
    <t>　　建物</t>
    <rPh sb="2" eb="4">
      <t>タテモノ</t>
    </rPh>
    <phoneticPr fontId="11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</si>
  <si>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</si>
  <si>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</si>
  <si>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</si>
  <si>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</si>
  <si>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</si>
  <si>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</si>
  <si>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</si>
  <si>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</si>
  <si>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</si>
  <si>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</si>
  <si>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</si>
  <si>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</si>
  <si>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</si>
  <si>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</si>
  <si>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</si>
  <si>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</si>
  <si>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</si>
  <si>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</si>
  <si>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</si>
  <si>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</si>
  <si>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</si>
  <si>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</si>
  <si>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</si>
  <si>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</si>
  <si>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</si>
  <si>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</si>
  <si>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</si>
  <si>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1"/>
  </si>
  <si>
    <t>その他の貸付金</t>
    <rPh sb="2" eb="3">
      <t>タ</t>
    </rPh>
    <rPh sb="4" eb="7">
      <t>カシツケキン</t>
    </rPh>
    <phoneticPr fontId="11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</si>
  <si>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1"/>
  </si>
  <si>
    <t>⑦未収金の明細</t>
    <rPh sb="1" eb="4">
      <t>ミシュウキン</t>
    </rPh>
    <rPh sb="5" eb="7">
      <t>メイサイ</t>
    </rPh>
    <phoneticPr fontId="1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</si>
  <si>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</si>
  <si>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</si>
  <si>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</si>
  <si>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小計</t>
    <rPh sb="0" eb="2">
      <t>ショウケイ</t>
    </rPh>
    <phoneticPr fontId="11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</si>
  <si>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</si>
  <si>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1"/>
  </si>
  <si>
    <t>　　固定資産税</t>
    <rPh sb="2" eb="4">
      <t>コテイ</t>
    </rPh>
    <rPh sb="4" eb="7">
      <t>シサンゼイ</t>
    </rPh>
    <phoneticPr fontId="11"/>
  </si>
  <si>
    <t>その他の未収金</t>
    <rPh sb="2" eb="3">
      <t>タ</t>
    </rPh>
    <rPh sb="4" eb="7">
      <t>ミシュウキン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</si>
  <si>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</si>
  <si>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</si>
  <si>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3"/>
  </si>
  <si>
    <t>政府資金</t>
    <rPh sb="0" eb="2">
      <t>セイフ</t>
    </rPh>
    <rPh sb="2" eb="4">
      <t>シキン</t>
    </rPh>
    <phoneticPr fontId="2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</si>
  <si>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3"/>
  </si>
  <si>
    <t>市中銀行</t>
    <rPh sb="0" eb="2">
      <t>シチュウ</t>
    </rPh>
    <rPh sb="2" eb="4">
      <t>ギンコウ</t>
    </rPh>
    <phoneticPr fontId="23"/>
  </si>
  <si>
    <t>その他の
金融機関</t>
    <rPh sb="2" eb="3">
      <t>タ</t>
    </rPh>
    <rPh sb="5" eb="7">
      <t>キンユウ</t>
    </rPh>
    <rPh sb="7" eb="9">
      <t>キカン</t>
    </rPh>
    <phoneticPr fontId="23"/>
  </si>
  <si>
    <t>市場公募債</t>
    <rPh sb="0" eb="2">
      <t>シジョウ</t>
    </rPh>
    <rPh sb="2" eb="5">
      <t>コウボサイ</t>
    </rPh>
    <phoneticPr fontId="23"/>
  </si>
  <si>
    <t>その他</t>
    <rPh sb="2" eb="3">
      <t>タ</t>
    </rPh>
    <phoneticPr fontId="23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</si>
  <si>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</si>
  <si>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</si>
  <si>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</si>
  <si>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1"/>
  </si>
  <si>
    <t>　　一般公共事業</t>
    <rPh sb="2" eb="4">
      <t>イッパン</t>
    </rPh>
    <rPh sb="4" eb="6">
      <t>コウキョウ</t>
    </rPh>
    <rPh sb="6" eb="8">
      <t>ジギョウ</t>
    </rPh>
    <phoneticPr fontId="11"/>
  </si>
  <si>
    <t>　　公営住宅建設</t>
    <rPh sb="2" eb="4">
      <t>コウエイ</t>
    </rPh>
    <rPh sb="4" eb="6">
      <t>ジュウタク</t>
    </rPh>
    <rPh sb="6" eb="8">
      <t>ケンセツ</t>
    </rPh>
    <phoneticPr fontId="11"/>
  </si>
  <si>
    <t>　　災害復旧</t>
    <rPh sb="2" eb="4">
      <t>サイガイ</t>
    </rPh>
    <rPh sb="4" eb="6">
      <t>フッキュウ</t>
    </rPh>
    <phoneticPr fontId="11"/>
  </si>
  <si>
    <t>　　教育・福祉施設</t>
    <rPh sb="2" eb="4">
      <t>キョウイク</t>
    </rPh>
    <rPh sb="5" eb="7">
      <t>フクシ</t>
    </rPh>
    <rPh sb="7" eb="9">
      <t>シセツ</t>
    </rPh>
    <phoneticPr fontId="11"/>
  </si>
  <si>
    <t>　　一般単独事業</t>
    <rPh sb="2" eb="4">
      <t>イッパン</t>
    </rPh>
    <rPh sb="4" eb="6">
      <t>タンドク</t>
    </rPh>
    <rPh sb="6" eb="8">
      <t>ジギョウ</t>
    </rPh>
    <phoneticPr fontId="11"/>
  </si>
  <si>
    <t>　　その他</t>
    <rPh sb="4" eb="5">
      <t>ホカ</t>
    </rPh>
    <phoneticPr fontId="11"/>
  </si>
  <si>
    <t>【特別分】</t>
    <rPh sb="1" eb="3">
      <t>トクベツ</t>
    </rPh>
    <rPh sb="3" eb="4">
      <t>ブン</t>
    </rPh>
    <phoneticPr fontId="1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</si>
  <si>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4"/>
  </si>
  <si>
    <t>　　減税補てん債</t>
    <rPh sb="2" eb="4">
      <t>ゲンゼイ</t>
    </rPh>
    <rPh sb="4" eb="5">
      <t>ホ</t>
    </rPh>
    <rPh sb="7" eb="8">
      <t>サイ</t>
    </rPh>
    <phoneticPr fontId="24"/>
  </si>
  <si>
    <t>　　退職手当債</t>
    <rPh sb="2" eb="4">
      <t>タイショク</t>
    </rPh>
    <rPh sb="4" eb="6">
      <t>テアテ</t>
    </rPh>
    <rPh sb="6" eb="7">
      <t>サイ</t>
    </rPh>
    <phoneticPr fontId="24"/>
  </si>
  <si>
    <t>　　その他</t>
    <rPh sb="4" eb="5">
      <t>タ</t>
    </rPh>
    <phoneticPr fontId="2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</si>
  <si>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</si>
  <si>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3"/>
  </si>
  <si>
    <t>1.5％超
2.0％以下</t>
    <rPh sb="4" eb="5">
      <t>チョウ</t>
    </rPh>
    <rPh sb="10" eb="12">
      <t>イカ</t>
    </rPh>
    <phoneticPr fontId="23"/>
  </si>
  <si>
    <t>2.0％超
2.5％以下</t>
    <rPh sb="4" eb="5">
      <t>チョウ</t>
    </rPh>
    <rPh sb="10" eb="12">
      <t>イカ</t>
    </rPh>
    <phoneticPr fontId="23"/>
  </si>
  <si>
    <t>2.5％超
3.0％以下</t>
    <rPh sb="4" eb="5">
      <t>チョウ</t>
    </rPh>
    <rPh sb="10" eb="12">
      <t>イカ</t>
    </rPh>
    <phoneticPr fontId="23"/>
  </si>
  <si>
    <t>3.0％超
3.5％以下</t>
    <rPh sb="4" eb="5">
      <t>チョウ</t>
    </rPh>
    <rPh sb="10" eb="12">
      <t>イカ</t>
    </rPh>
    <phoneticPr fontId="23"/>
  </si>
  <si>
    <t>3.5％超
4.0％以下</t>
    <rPh sb="4" eb="5">
      <t>チョウ</t>
    </rPh>
    <rPh sb="10" eb="12">
      <t>イカ</t>
    </rPh>
    <phoneticPr fontId="23"/>
  </si>
  <si>
    <t>4.0％超</t>
    <rPh sb="4" eb="5">
      <t>チョウ</t>
    </rPh>
    <phoneticPr fontId="2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</si>
  <si>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</si>
  <si>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</si>
  <si>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</si>
  <si>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</si>
  <si>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</si>
  <si>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</si>
  <si>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</si>
  <si>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</si>
  <si>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</si>
  <si>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</si>
  <si>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</si>
  <si>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</si>
  <si>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3"/>
  </si>
  <si>
    <t>契約条項の概要</t>
    <rPh sb="0" eb="2">
      <t>ケイヤク</t>
    </rPh>
    <rPh sb="2" eb="4">
      <t>ジョウコウ</t>
    </rPh>
    <rPh sb="5" eb="7">
      <t>ガイヨウ</t>
    </rPh>
    <phoneticPr fontId="23"/>
  </si>
  <si>
    <t>⑤引当金の明細</t>
    <rPh sb="1" eb="4">
      <t>ヒキアテキン</t>
    </rPh>
    <rPh sb="5" eb="7">
      <t>メイサイ</t>
    </rPh>
    <phoneticPr fontId="11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</si>
  <si>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</si>
  <si>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</si>
  <si>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</si>
  <si>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</si>
  <si>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</si>
  <si>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1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</si>
  <si>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</si>
  <si>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</si>
  <si>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</si>
  <si>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名称</t>
    <rPh sb="0" eb="2">
      <t>メイショウ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</si>
  <si>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</si>
  <si>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</si>
  <si>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</si>
  <si>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</si>
  <si>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</si>
  <si>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</si>
  <si>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</si>
  <si>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</si>
  <si>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</si>
  <si>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</si>
  <si>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</si>
  <si>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</si>
  <si>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1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</si>
  <si>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</si>
  <si>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</si>
  <si>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1"/>
  </si>
  <si>
    <t>（２）財源情報の明細</t>
    <rPh sb="3" eb="5">
      <t>ザイゲン</t>
    </rPh>
    <rPh sb="5" eb="7">
      <t>ジョウホウ</t>
    </rPh>
    <rPh sb="8" eb="10">
      <t>メイサイ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</si>
  <si>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</si>
  <si>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</si>
  <si>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</si>
  <si>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</si>
  <si>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</si>
  <si>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</si>
  <si>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</si>
  <si>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</si>
  <si>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</si>
  <si>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（１）資金の明細</t>
    <rPh sb="3" eb="5">
      <t>シキン</t>
    </rPh>
    <rPh sb="6" eb="8">
      <t>メイサイ</t>
    </rPh>
    <phoneticPr fontId="11"/>
  </si>
  <si>
    <t>要求払預金</t>
    <rPh sb="0" eb="2">
      <t>ヨウキュウ</t>
    </rPh>
    <rPh sb="2" eb="3">
      <t>ハラ</t>
    </rPh>
    <rPh sb="3" eb="5">
      <t>ヨキン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</si>
  <si>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1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</si>
  <si>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</si>
  <si>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</si>
  <si>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</si>
  <si>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>④基金の明細</t>
    <phoneticPr fontId="11"/>
  </si>
  <si>
    <t>⑤貸付金の明細</t>
    <phoneticPr fontId="11"/>
  </si>
  <si>
    <t>（単位：円）</t>
    <rPh sb="1" eb="3">
      <t>タンイ</t>
    </rPh>
    <rPh sb="4" eb="5">
      <t>エン</t>
    </rPh>
    <phoneticPr fontId="3"/>
  </si>
  <si>
    <t>（単位：円）</t>
    <rPh sb="4" eb="5">
      <t>エン</t>
    </rPh>
    <phoneticPr fontId="3"/>
  </si>
  <si>
    <t>（単位：円）</t>
    <rPh sb="1" eb="3">
      <t>タンイ</t>
    </rPh>
    <rPh sb="4" eb="5">
      <t>エン</t>
    </rPh>
    <phoneticPr fontId="11"/>
  </si>
  <si>
    <t>（単位：円）</t>
    <rPh sb="1" eb="3">
      <t>タンイ</t>
    </rPh>
    <rPh sb="4" eb="5">
      <t>エン</t>
    </rPh>
    <phoneticPr fontId="17"/>
  </si>
  <si>
    <t xml:space="preserve">    市民税</t>
    <rPh sb="4" eb="6">
      <t>シミン</t>
    </rPh>
    <rPh sb="6" eb="7">
      <t>ゼイ</t>
    </rPh>
    <phoneticPr fontId="2"/>
  </si>
  <si>
    <t xml:space="preserve">    軽自動車税</t>
    <rPh sb="4" eb="8">
      <t>ケイジドウシャ</t>
    </rPh>
    <rPh sb="8" eb="9">
      <t>ゼイ</t>
    </rPh>
    <phoneticPr fontId="2"/>
  </si>
  <si>
    <t>　　使用料</t>
    <rPh sb="2" eb="5">
      <t>シヨウリョウ</t>
    </rPh>
    <phoneticPr fontId="11"/>
  </si>
  <si>
    <t xml:space="preserve">    雑入</t>
    <rPh sb="4" eb="5">
      <t>ザツ</t>
    </rPh>
    <rPh sb="5" eb="6">
      <t>ニュウ</t>
    </rPh>
    <phoneticPr fontId="2"/>
  </si>
  <si>
    <t>-</t>
    <phoneticPr fontId="3"/>
  </si>
  <si>
    <t>賞与等引当金</t>
    <phoneticPr fontId="3"/>
  </si>
  <si>
    <t>退職手当引当金</t>
    <phoneticPr fontId="3"/>
  </si>
  <si>
    <t>内部相殺金額</t>
    <rPh sb="0" eb="2">
      <t>ナイブ</t>
    </rPh>
    <rPh sb="2" eb="4">
      <t>ソウサイ</t>
    </rPh>
    <rPh sb="4" eb="6">
      <t>キンガク</t>
    </rPh>
    <phoneticPr fontId="3"/>
  </si>
  <si>
    <t>総計</t>
    <rPh sb="0" eb="2">
      <t>ソウケイ</t>
    </rPh>
    <phoneticPr fontId="3"/>
  </si>
  <si>
    <t>税収等</t>
    <rPh sb="0" eb="2">
      <t>ゼイシュウ</t>
    </rPh>
    <rPh sb="2" eb="3">
      <t>トウ</t>
    </rPh>
    <phoneticPr fontId="3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</si>
  <si>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"/>
  </si>
  <si>
    <t>手許現金</t>
    <rPh sb="0" eb="2">
      <t>テモト</t>
    </rPh>
    <rPh sb="2" eb="4">
      <t>ゲンキン</t>
    </rPh>
    <phoneticPr fontId="3"/>
  </si>
  <si>
    <t>その他</t>
    <rPh sb="2" eb="3">
      <t>タ</t>
    </rPh>
    <phoneticPr fontId="3"/>
  </si>
  <si>
    <t>③投資及び出資金の明細</t>
    <phoneticPr fontId="11"/>
  </si>
  <si>
    <t>附属明細書（一般会計等）</t>
    <rPh sb="0" eb="2">
      <t>フゾク</t>
    </rPh>
    <rPh sb="2" eb="5">
      <t>メイサイショ</t>
    </rPh>
    <rPh sb="6" eb="11">
      <t>イッパンカイケイトウ</t>
    </rPh>
    <phoneticPr fontId="11"/>
  </si>
  <si>
    <t>空き家活用集落担い手確保事業補助金</t>
  </si>
  <si>
    <t>対象者</t>
  </si>
  <si>
    <t>個別合併処理浄化槽設置費補助金</t>
  </si>
  <si>
    <t>水道受益者分担金</t>
  </si>
  <si>
    <t>水道事業</t>
  </si>
  <si>
    <t>農産加工施設整備支援事業補助金</t>
  </si>
  <si>
    <t>農地農業用施設整備事業補助金</t>
  </si>
  <si>
    <t>保育所園庭整備補助金</t>
  </si>
  <si>
    <t>保育所</t>
  </si>
  <si>
    <t>法人保育所整備事業費補助金</t>
  </si>
  <si>
    <t>総務</t>
  </si>
  <si>
    <t>環境衛生</t>
  </si>
  <si>
    <t>消防</t>
  </si>
  <si>
    <t>産業振興</t>
  </si>
  <si>
    <t>福祉</t>
  </si>
  <si>
    <t>保育所運営費負担金</t>
  </si>
  <si>
    <t>地域医療確保緊急対策事業補助金</t>
  </si>
  <si>
    <t>社会医療法人石州会</t>
  </si>
  <si>
    <t>島根県後期高齢者医療広域連合負担金</t>
  </si>
  <si>
    <t>島根県後期高齢者医療広域連合</t>
  </si>
  <si>
    <t>益田地区広域市町村圏事務組合負担金</t>
  </si>
  <si>
    <t>益田地区広域市町村圏事務組合</t>
  </si>
  <si>
    <t>住民税均等割非課税世帯給付金</t>
  </si>
  <si>
    <t>子育て世帯への臨時特別給付金</t>
  </si>
  <si>
    <t>益田地区広域市町村圏事務組合設備整備負担金</t>
  </si>
  <si>
    <t>退職手当組合負担金</t>
  </si>
  <si>
    <t>島根県市町村総合事務組合</t>
  </si>
  <si>
    <t>鹿足郡不燃物処理組合負担金</t>
  </si>
  <si>
    <t>鹿足郡不燃物処理組合</t>
  </si>
  <si>
    <t>益田地区広域市町村圏事務組合負担金（可燃物）</t>
  </si>
  <si>
    <t>農業競争力強化基盤整備事業負担金</t>
  </si>
  <si>
    <t>島根県</t>
  </si>
  <si>
    <t>生活バス路線確保対策事業費補助金</t>
  </si>
  <si>
    <t>事業者</t>
  </si>
  <si>
    <t>社会福祉協議会補助金</t>
  </si>
  <si>
    <t>吉賀町社会福祉協議会</t>
  </si>
  <si>
    <t>中小企業者等事業継続支援金</t>
  </si>
  <si>
    <t>鹿足郡事務組合負担金（し尿）</t>
  </si>
  <si>
    <t>鹿足郡事務組合</t>
  </si>
  <si>
    <t>第三セクター整理交付金</t>
  </si>
  <si>
    <t>地域経済振興券</t>
  </si>
  <si>
    <t>県営事業負担金</t>
  </si>
  <si>
    <t>中山間地域等直接支払交付金</t>
  </si>
  <si>
    <t>鹿足郡養護老人ホーム組合負担金</t>
  </si>
  <si>
    <t>鹿足郡養護老人ホーム組合</t>
  </si>
  <si>
    <t>鹿足郡事務組合負担金</t>
  </si>
  <si>
    <t>浄化槽維持管理費補助金</t>
  </si>
  <si>
    <t>吉賀町農業収益向上環境整備対策事業費補助金</t>
  </si>
  <si>
    <t>吉賀町販路拡大促進支援事業補助金</t>
  </si>
  <si>
    <t>農業公社会費</t>
  </si>
  <si>
    <t>吉賀町農業公社</t>
  </si>
  <si>
    <t>農業次世代人材投資資金</t>
  </si>
  <si>
    <t>住宅改修促進事業補助金</t>
  </si>
  <si>
    <t>小規模店舗連携活動支援事業補助金</t>
  </si>
  <si>
    <t>自治振興交付金</t>
  </si>
  <si>
    <t>自治会長会</t>
  </si>
  <si>
    <t>自治振興奨励金</t>
  </si>
  <si>
    <t>自治会</t>
  </si>
  <si>
    <t>商工会補助金</t>
  </si>
  <si>
    <t>吉賀町商工会</t>
  </si>
  <si>
    <t>環境保全型農業直接支払交付金</t>
  </si>
  <si>
    <t>担い手経営発展支援事業費</t>
  </si>
  <si>
    <t>医療介護従事者確保支援補助金</t>
  </si>
  <si>
    <t>第二次救急医療負担金</t>
  </si>
  <si>
    <t>益田市</t>
  </si>
  <si>
    <t>吉賀高校通学費補助金</t>
  </si>
  <si>
    <t>農地維持支払交付金</t>
  </si>
  <si>
    <t>農業研修経費等補助金</t>
  </si>
  <si>
    <t>農地環境整備事業負担金</t>
  </si>
  <si>
    <t>外部システム利用負担金</t>
  </si>
  <si>
    <t>地方公共団体情報システム機構</t>
  </si>
  <si>
    <t>水田園芸拠点づくり事業費補助金</t>
  </si>
  <si>
    <t>一時預かり事業補助金</t>
  </si>
  <si>
    <t>観光協会補助金</t>
  </si>
  <si>
    <t>吉賀町観光協会</t>
  </si>
  <si>
    <t>土地改良区補助金</t>
  </si>
  <si>
    <t>吉賀町土地改良区</t>
  </si>
  <si>
    <t>障がい児保育事業補助金</t>
  </si>
  <si>
    <t>農地流動化補助金</t>
  </si>
  <si>
    <t>半農半Ⅹ支援事業補助金</t>
  </si>
  <si>
    <t>番号カード関連事務交付金</t>
  </si>
  <si>
    <t>資源向上支払交付金（共同活動）</t>
  </si>
  <si>
    <t>道の駅むいかいち温泉管理補助金</t>
  </si>
  <si>
    <t>道の駅</t>
  </si>
  <si>
    <t>しまねセキュリティクラウド利用負担金</t>
  </si>
  <si>
    <t>中山間地域総合整備事業負担金</t>
  </si>
  <si>
    <t>新型コロナウイルス感染症対策支援事業補助金</t>
  </si>
  <si>
    <t>自治体</t>
  </si>
  <si>
    <t>サクラマスプロジェクト地域会議補助金</t>
  </si>
  <si>
    <t>地域団体等</t>
  </si>
  <si>
    <t>敬老会事業補助金</t>
  </si>
  <si>
    <t>ＵＩターン子育て支援事業補助金</t>
  </si>
  <si>
    <t>体育協会補助金</t>
  </si>
  <si>
    <t>吉賀町体育協会</t>
  </si>
  <si>
    <t>道の駅むいかいち温泉管理費補助金</t>
  </si>
  <si>
    <t>森林整備地域活動支援交付金</t>
  </si>
  <si>
    <t>高津川森林組合</t>
  </si>
  <si>
    <t>地域商業等支援事業費補助金</t>
  </si>
  <si>
    <t>派遣指導主事負担金</t>
  </si>
  <si>
    <t>派遣社会教育主事負担金</t>
  </si>
  <si>
    <t>島根県町村議会議長会</t>
  </si>
  <si>
    <t>農作物等鳥獣被害防止対策事業費補助金</t>
  </si>
  <si>
    <t>防災資機材整備事業補助金</t>
  </si>
  <si>
    <t>妊産婦通院補助金</t>
  </si>
  <si>
    <t>子育て世代住宅取得資金利子補給金</t>
  </si>
  <si>
    <t>自給率向上事業補助金</t>
  </si>
  <si>
    <t>吉賀町農業再生協議会</t>
  </si>
  <si>
    <t>簡易給水施設整備補助金</t>
  </si>
  <si>
    <t>保育士等処遇改善臨時特例事業事業費</t>
  </si>
  <si>
    <t>老人クラブ補助金</t>
  </si>
  <si>
    <t>吉賀町老人クラブ連合会</t>
  </si>
  <si>
    <t>中学校体育大会出場補助金</t>
  </si>
  <si>
    <t>掲示場用ポスター作製公営費</t>
  </si>
  <si>
    <t>萩・石見空港利用拡大促進協議会負担金</t>
  </si>
  <si>
    <t>萩・石見空港利用拡大促進協議会</t>
  </si>
  <si>
    <t>資源向上支払交付金（長寿命化活動）</t>
  </si>
  <si>
    <t>生活交通再構築実証事業補助金</t>
  </si>
  <si>
    <t>雇用促進及び資格取得支援助成金</t>
  </si>
  <si>
    <t>高津川流域森林再生支援事業補助金</t>
  </si>
  <si>
    <t>連合婦人会補助金</t>
  </si>
  <si>
    <t>吉賀町連合婦人会</t>
  </si>
  <si>
    <t>各種スポーツ等補助金</t>
  </si>
  <si>
    <t>自治会活動保険補助金</t>
  </si>
  <si>
    <t>移住希望者視察来町支援補助金</t>
  </si>
  <si>
    <t>空き家家財等処分推進事業補助金</t>
  </si>
  <si>
    <t>木造住宅耐震化等促進事業補助金</t>
  </si>
  <si>
    <t>保育所備品購入費補助金</t>
  </si>
  <si>
    <t>鹿足郡交通安全協会負担金</t>
  </si>
  <si>
    <t>鹿足郡交通安全協会</t>
  </si>
  <si>
    <t>農業復旧対策事業費補助金</t>
  </si>
  <si>
    <t>げんき地域づくり事業補助金</t>
  </si>
  <si>
    <t>地域団体</t>
  </si>
  <si>
    <t>精神障がい者通院支援負担金</t>
  </si>
  <si>
    <t>益田鹿足市町教育委員連合会負担金</t>
  </si>
  <si>
    <t>益田鹿足市町教育委員会連合会</t>
  </si>
  <si>
    <t>新型コロナウイルス感染症緊急包括支援事業補助金</t>
  </si>
  <si>
    <t>緊急信用保証料補助金</t>
  </si>
  <si>
    <t>島根県信用保証協会</t>
  </si>
  <si>
    <t>選挙運動用通常葉書公営費</t>
  </si>
  <si>
    <t>経営所得安定対策事業補助金</t>
  </si>
  <si>
    <t>島根大学医学部産婦人科受託研究事業補助金</t>
  </si>
  <si>
    <t>中小企業育成資金利子補給金</t>
  </si>
  <si>
    <t>障がい者自立支援特別対策事業補助金</t>
  </si>
  <si>
    <t>新規就農者支援事業費補助金</t>
  </si>
  <si>
    <t>島根県西部勤労者共済会負担金</t>
  </si>
  <si>
    <t>島根県西部勤労者共済会</t>
  </si>
  <si>
    <t>島根県電子調達システム負担金</t>
  </si>
  <si>
    <t>島根県防災システム管理運営負担金</t>
  </si>
  <si>
    <t>特別支援学級活動補助金</t>
  </si>
  <si>
    <t>吉賀町特別支援学級設置校連絡会</t>
  </si>
  <si>
    <t>高津川流域産木材活用促進事業費補助金</t>
  </si>
  <si>
    <t>子牛保留事業補助金</t>
  </si>
  <si>
    <t>病後児保育事業補助金</t>
  </si>
  <si>
    <t>鹿足郡防犯連合会負担金</t>
  </si>
  <si>
    <t>鹿足郡防犯連合会</t>
  </si>
  <si>
    <t>高津川流域木材を生かした家具・建具づくり支援事業費補助金</t>
  </si>
  <si>
    <t>ケーブルテレビ新規加入者助成金</t>
  </si>
  <si>
    <t>萩・石見空港利用促進事業補助金</t>
  </si>
  <si>
    <t>島根県市町村総合事務組合負担金</t>
  </si>
  <si>
    <t>自主防災組織活動事業補助金</t>
  </si>
  <si>
    <t>森林作業道整備事業補助金</t>
  </si>
  <si>
    <t>鹿足郡中学校長会負担金</t>
  </si>
  <si>
    <t>鹿足郡中学校長会</t>
  </si>
  <si>
    <t>高津川漁業振興協議会負担金</t>
  </si>
  <si>
    <t>高津川漁業振興協議会</t>
  </si>
  <si>
    <t>CATV加入者負担金</t>
  </si>
  <si>
    <t>人工受精事業補助金</t>
  </si>
  <si>
    <t>島根県農業協同組合</t>
  </si>
  <si>
    <t>吉賀高校生徒下宿補助金</t>
  </si>
  <si>
    <t>担い手経営発展支援事業負担金</t>
  </si>
  <si>
    <t>中学校修学旅行補助金</t>
  </si>
  <si>
    <t>中学校</t>
  </si>
  <si>
    <t>鹿足土木協会負担金</t>
  </si>
  <si>
    <t>鹿足土木協会</t>
  </si>
  <si>
    <t>菌床椎茸等生産体制緊急支援事業補助金</t>
  </si>
  <si>
    <t>柿木村きのこ生産組合</t>
  </si>
  <si>
    <t>法人保育所運営費補助金</t>
  </si>
  <si>
    <t>婚姻による新生活支援事業費補助金</t>
  </si>
  <si>
    <t>企業立地促進補助金</t>
  </si>
  <si>
    <t>食生活改善委員会補助金</t>
  </si>
  <si>
    <t>吉賀町食生活改善推進協議会</t>
  </si>
  <si>
    <t>産業活性化支援事業補助金</t>
  </si>
  <si>
    <t>鹿足町村会負担金</t>
  </si>
  <si>
    <t>鹿足町村会</t>
  </si>
  <si>
    <t>小学校修学旅行補助金</t>
  </si>
  <si>
    <t>吉賀町小学校連合修学旅行団</t>
  </si>
  <si>
    <t>土づくり事業補助金</t>
  </si>
  <si>
    <t>島根県土地改良連合会負担金</t>
  </si>
  <si>
    <t>島根県土地改良事業団体連合会</t>
  </si>
  <si>
    <t>延長保育事業補助金</t>
  </si>
  <si>
    <t>小規模事業者経営改善資金利子補給金</t>
  </si>
  <si>
    <t>島根県公共工事積算共同利用システム運営協議会負担金</t>
  </si>
  <si>
    <t>鹿足郡学校教育研究会負担金</t>
  </si>
  <si>
    <t>鹿足郡学校教育研究会</t>
  </si>
  <si>
    <t>長瀬地域交通対策事業補助金</t>
  </si>
  <si>
    <t>下水道受益者負担金</t>
  </si>
  <si>
    <t>地域活動事業補助金</t>
  </si>
  <si>
    <t>農地有効利用支援整備事業補助金</t>
  </si>
  <si>
    <t>土地改良区</t>
  </si>
  <si>
    <t>野菜等生産施設整備事業費補助金</t>
  </si>
  <si>
    <t>保育の質の向上のための研修事業補助金</t>
  </si>
  <si>
    <t>猫の繁殖制限手術補助金</t>
  </si>
  <si>
    <t>民生児童委員協議会負担金</t>
  </si>
  <si>
    <t>吉賀町民生児童委員協議会</t>
  </si>
  <si>
    <t>吉賀高校支援協議会補助金</t>
  </si>
  <si>
    <t>吉賀高校支援協議会</t>
  </si>
  <si>
    <t>島根県農業会議負担金</t>
  </si>
  <si>
    <t>島根県農業会議</t>
  </si>
  <si>
    <t>スポーツ文化交流促進事業補助金</t>
  </si>
  <si>
    <t>周産期医療維持・継続等支援負担金</t>
  </si>
  <si>
    <t>益田赤十字病院</t>
  </si>
  <si>
    <t>島根県森林協会会費</t>
  </si>
  <si>
    <t>島根県森林協会</t>
  </si>
  <si>
    <t>益田地区広域市町村圏事務組合負担金（自立支援）</t>
  </si>
  <si>
    <t>選挙運転用自動車使用公営費</t>
  </si>
  <si>
    <t>狩猟免許等更新費軽減事業補助金</t>
  </si>
  <si>
    <t>成年後見人等支援補助金</t>
  </si>
  <si>
    <t>鳥獣管理捕獲器具整備事業補助金</t>
  </si>
  <si>
    <t>注連川地区圃場排水路負担金</t>
  </si>
  <si>
    <t>部落解放同盟島根県連合会石西支部負担金</t>
  </si>
  <si>
    <t>部落解放同盟島根県連合会</t>
  </si>
  <si>
    <t>七光保育所建築債務補助金</t>
  </si>
  <si>
    <t>子育て講座体験学習等補助金</t>
  </si>
  <si>
    <t>島根県過疎地域対策協議会負担金</t>
  </si>
  <si>
    <t>島根県過疎地域対策協議会</t>
  </si>
  <si>
    <t>石西地域農林振興協議会負担金</t>
  </si>
  <si>
    <t>石西地域農林振興協議会</t>
  </si>
  <si>
    <t>地方税電子化協議会負担金</t>
  </si>
  <si>
    <t>地方税電子化協議会</t>
  </si>
  <si>
    <t>研修負担金</t>
  </si>
  <si>
    <t>森林・山村多面的機能発揮対策事業負担金</t>
  </si>
  <si>
    <t>島根森林活用地域協議会</t>
  </si>
  <si>
    <t>芸術文化とふれあう協議会負担金</t>
  </si>
  <si>
    <t>芸術文化とふれあう協議会</t>
  </si>
  <si>
    <t>津和野街道交流協議会</t>
  </si>
  <si>
    <t>手をつなぐ育成会補助金</t>
  </si>
  <si>
    <t>簡易作業路開設及び修繕事業補助金</t>
  </si>
  <si>
    <t>高津川流域林業活性化センター負担金</t>
  </si>
  <si>
    <t>高津川流域林業活性化センター</t>
  </si>
  <si>
    <t>島根県土木協会負担金</t>
  </si>
  <si>
    <t>島根県土木協会</t>
  </si>
  <si>
    <t>産科医等確保支援事業負担金</t>
  </si>
  <si>
    <t>しまねふるさとフェア事業負担金</t>
  </si>
  <si>
    <t>広島地区観光情報発信事業実行委員会</t>
  </si>
  <si>
    <t>岩国益田観光連絡協議会負担金</t>
  </si>
  <si>
    <t>ピュアライン岩国・益田観光連絡協議会</t>
  </si>
  <si>
    <t>防災士連絡会運営補助金</t>
  </si>
  <si>
    <t>吉賀町防災士連絡会</t>
  </si>
  <si>
    <t>鹿足郡中学校体育連盟負担金</t>
  </si>
  <si>
    <t>鹿足郡中学校体育連盟</t>
  </si>
  <si>
    <t>子どもと先生夢ゆめ企画事業費補助金</t>
  </si>
  <si>
    <t>小中学校</t>
  </si>
  <si>
    <t>学校教育研究会補助金</t>
  </si>
  <si>
    <t>吉賀町学校教育研究会</t>
  </si>
  <si>
    <t>町道償還金</t>
  </si>
  <si>
    <t>地域団体（農業）</t>
  </si>
  <si>
    <t>中国道の駅連絡会負担金</t>
  </si>
  <si>
    <t>中国「道の駅」連絡会事務局</t>
  </si>
  <si>
    <t>認定職業訓練事業補助金</t>
  </si>
  <si>
    <t>吉賀町能力開発センター運営会</t>
  </si>
  <si>
    <t>消防団員免許取得補助金</t>
  </si>
  <si>
    <t>ケーブル引込工事負担金</t>
  </si>
  <si>
    <t>吉賀町</t>
  </si>
  <si>
    <t>島根県消防協会負担金</t>
  </si>
  <si>
    <t>島根県消防協会</t>
  </si>
  <si>
    <t>島根県市町村農林水産業振興対策協議会負担金</t>
  </si>
  <si>
    <t>島根県市町村農林水産業振興対策協議会</t>
  </si>
  <si>
    <t>島根県緑化推進委員会負担金</t>
  </si>
  <si>
    <t>島根県緑化推進委員会</t>
  </si>
  <si>
    <t>島根西部農業後継者育成確保連絡協議会負担金</t>
  </si>
  <si>
    <t>島根西部農業後継者育成確保連絡協議会</t>
  </si>
  <si>
    <t>選挙運動用ビラ作成公営費</t>
  </si>
  <si>
    <t>子ども会補助金</t>
  </si>
  <si>
    <t>地区子ども会</t>
  </si>
  <si>
    <t>島根県食品衛生協会益田支所負担金</t>
  </si>
  <si>
    <t>島根県食品衛生協会</t>
  </si>
  <si>
    <t>高津川水系治水砂防期成同盟会負担金</t>
  </si>
  <si>
    <t>高津川水系治水砂防期成同盟会</t>
  </si>
  <si>
    <t>島根県企業誘致対策協議会負担金</t>
  </si>
  <si>
    <t>島根県企業誘致対策協議会</t>
  </si>
  <si>
    <t>島根県農業農村整備推進協議会負担金</t>
  </si>
  <si>
    <t>島根県農業農村整備推進協議会</t>
  </si>
  <si>
    <t>アンテナショップ運営事業支援利子補給金</t>
  </si>
  <si>
    <t>食と農・かきのきむら企業組合</t>
  </si>
  <si>
    <t>全国源流の郷協議会負担金</t>
  </si>
  <si>
    <t>全国源流の郷協議会</t>
  </si>
  <si>
    <t>島根県町村監査委員協議会負担金</t>
  </si>
  <si>
    <t>島根県町村監査委員協議会</t>
  </si>
  <si>
    <t>島根県公社造林推進協議会負担金</t>
  </si>
  <si>
    <t>島根県公社造林推進協議会</t>
  </si>
  <si>
    <t>担い手育成アクションサポート事業補助金</t>
  </si>
  <si>
    <t>石見観光振興協議会負担金</t>
  </si>
  <si>
    <t>石見観光振興協議会</t>
  </si>
  <si>
    <t>益田人権擁護委員協議会負担金</t>
  </si>
  <si>
    <t>益田人権擁護委員協議会</t>
  </si>
  <si>
    <t>双葉保育所建築債務補助金</t>
  </si>
  <si>
    <t>交通安全母の会補助金</t>
  </si>
  <si>
    <t>交通安全母の会</t>
  </si>
  <si>
    <t>環境王国連絡協議会負担金</t>
  </si>
  <si>
    <t>環境王国連絡協議会</t>
  </si>
  <si>
    <t>石見法律相談センター負担金</t>
  </si>
  <si>
    <t>石見法律相談センター</t>
  </si>
  <si>
    <t>島根県住宅供給公社使用料負担金</t>
  </si>
  <si>
    <t>島根県住宅供給公社</t>
  </si>
  <si>
    <t>島根県農業共済組合負担金</t>
  </si>
  <si>
    <t>島根県農業共済組合</t>
  </si>
  <si>
    <t>防犯灯設置費助成金</t>
  </si>
  <si>
    <t>益田鹿足地方入所判定運営協議会</t>
  </si>
  <si>
    <t>全国道の駅連絡会負担金</t>
  </si>
  <si>
    <t>全国道の駅連絡会</t>
  </si>
  <si>
    <t>全国治水砂防協会島根県支部負担金</t>
  </si>
  <si>
    <t>全国治水砂防協会</t>
  </si>
  <si>
    <t>鹿足郡PTA連合会負担金</t>
  </si>
  <si>
    <t>鹿足郡PTA連合会</t>
  </si>
  <si>
    <t>職員研修負担金</t>
  </si>
  <si>
    <t>研修講習団体</t>
  </si>
  <si>
    <t>鹿足郡体育協会負担金</t>
  </si>
  <si>
    <t>鹿足郡体育協会</t>
  </si>
  <si>
    <t>鹿足郡学校保健会負担金</t>
  </si>
  <si>
    <t>鹿足郡学校保健会</t>
  </si>
  <si>
    <t>吉賀町新型コロナウイルス感染症ＰＣＲ検査費用補助金</t>
  </si>
  <si>
    <t>鹿足郡特別支援教育育成会負担金</t>
  </si>
  <si>
    <t>鹿足郡特別支援教育育成会</t>
  </si>
  <si>
    <t>資産評価システム研究センター正会員会費</t>
  </si>
  <si>
    <t>資産評価システム研究センター</t>
  </si>
  <si>
    <t>全国国土調査協会負担金</t>
  </si>
  <si>
    <t>全国国土調査協会</t>
  </si>
  <si>
    <t>島根県学校医部会負担金</t>
  </si>
  <si>
    <t>島根県医師会学校医部会</t>
  </si>
  <si>
    <t>島根県市町村教育委員会教育長会負担金</t>
  </si>
  <si>
    <t>島根県町村教育長会</t>
  </si>
  <si>
    <t>吉賀匹見線期成同盟会負担金</t>
  </si>
  <si>
    <t>吉賀・匹見線期成同盟会</t>
  </si>
  <si>
    <t>山口線利用促進協議会負担金</t>
  </si>
  <si>
    <t>山口線利用促進協議会</t>
  </si>
  <si>
    <t>浜田高等学校定時制・通信制支援協議会負担金</t>
  </si>
  <si>
    <t>県立浜田高等学校定時制・通信制支援協議会</t>
  </si>
  <si>
    <t>島根県自然公園協会負担金</t>
  </si>
  <si>
    <t>島根県自然公園協会</t>
  </si>
  <si>
    <t>保険者ネットワーク管理運用負担金</t>
  </si>
  <si>
    <t>島根県国民健康保険団体連合会</t>
  </si>
  <si>
    <t>全国棚田協議会負担金</t>
  </si>
  <si>
    <t>全国棚田（千枚田）連絡協議会</t>
  </si>
  <si>
    <t>有機JASサポート事業補助金</t>
  </si>
  <si>
    <t>少年の主張鹿足郡大会負担金</t>
  </si>
  <si>
    <t>緊急通報装置維持費補助金</t>
  </si>
  <si>
    <t>乳和牛削蹄事業費補助金</t>
  </si>
  <si>
    <t>山陰自動車道整備促進期成同盟会負担金</t>
  </si>
  <si>
    <t>山陰自動車道期成同盟会</t>
  </si>
  <si>
    <t>島根県スポーツ推進委員協議会負担金</t>
  </si>
  <si>
    <t>島根県スポーツ推進委員協議会</t>
  </si>
  <si>
    <t>学校</t>
  </si>
  <si>
    <t>益田地域農業委員会協議会負担金</t>
  </si>
  <si>
    <t>益田地域農業委員会</t>
  </si>
  <si>
    <t>東京スカイツリー入館料補助金</t>
  </si>
  <si>
    <t>消費者問題研究協議会補助金</t>
  </si>
  <si>
    <t>吉賀町消費者問題研究協議会</t>
  </si>
  <si>
    <t>島根県同和教育推進協議会連合会負担金</t>
  </si>
  <si>
    <t>島根県同和教育推進協議会連合会</t>
  </si>
  <si>
    <t>しまね国際観光推進協議会負担金</t>
  </si>
  <si>
    <t>しまね国際観光推進協議会</t>
  </si>
  <si>
    <t>島根県社会教育委員連絡協議会負担金</t>
  </si>
  <si>
    <t>島根県社会教育委員連絡協議会</t>
  </si>
  <si>
    <t>つどいの広場全国連絡協議会負担金</t>
  </si>
  <si>
    <t>ＮＰＯ法人子育てひろば全国連絡協議会</t>
  </si>
  <si>
    <t>全国観光地所在町村協議会会費</t>
  </si>
  <si>
    <t>全国観光地所在町村協議会</t>
  </si>
  <si>
    <t>発電関係市町村全国協議会負担金</t>
  </si>
  <si>
    <t>ダム・発電関係市町村全国協議会</t>
  </si>
  <si>
    <t>島根県公共図書館協議会負担金</t>
  </si>
  <si>
    <t>島根県公共図書館協議会</t>
  </si>
  <si>
    <t>畜産経営維持緊急支援資金利子補給</t>
  </si>
  <si>
    <t>島根県子ども会連合会負担金</t>
  </si>
  <si>
    <t>島根県子ども会連合会</t>
  </si>
  <si>
    <t>建設技術協会負担金</t>
  </si>
  <si>
    <t>島根県建設技術協会</t>
  </si>
  <si>
    <t>租税教育推進協議会負担金</t>
  </si>
  <si>
    <t>益田地区租税教育推進協議会</t>
  </si>
  <si>
    <t>中国国道協会負担金</t>
  </si>
  <si>
    <t>中国国道協会</t>
  </si>
  <si>
    <t>浜田市津和野町間幹線道路整備推進協議会負担金</t>
  </si>
  <si>
    <t>浜田市津和野町間幹線道路整備推進協議会</t>
  </si>
  <si>
    <t>島根県浄化槽普及管理センター負担金</t>
  </si>
  <si>
    <t>島根県浄化槽普及管理センター</t>
  </si>
  <si>
    <t>治山研究会負担金</t>
  </si>
  <si>
    <t>島根県治山林道研究会</t>
  </si>
  <si>
    <t>島根県立大学支援協議会負担金</t>
  </si>
  <si>
    <t>島根県立大学支援協議会</t>
  </si>
  <si>
    <t>林道研究会負担金</t>
  </si>
  <si>
    <t>平和首長会議会費</t>
  </si>
  <si>
    <t>広島平和文化センター</t>
  </si>
  <si>
    <t>石見特産品商談会負担金</t>
  </si>
  <si>
    <t>石見特産品商談会</t>
  </si>
  <si>
    <t>島根県市町村教育委員連合会負担金</t>
  </si>
  <si>
    <t>島根県市町村教育委員会連合会</t>
  </si>
  <si>
    <t>夢花マラソン補助金</t>
  </si>
  <si>
    <t>よしか・夢・花・マラソン実行委員会</t>
  </si>
  <si>
    <t>吉賀高校振興会補助金</t>
  </si>
  <si>
    <t>吉賀高校より返還</t>
  </si>
  <si>
    <t>生活インフラ・ 国土保全</t>
  </si>
  <si>
    <t>教育</t>
  </si>
  <si>
    <t>学校基金</t>
  </si>
  <si>
    <t>ふるさと創生基金</t>
  </si>
  <si>
    <t>土地開発基金</t>
  </si>
  <si>
    <t>地域福祉基金</t>
  </si>
  <si>
    <t>ふるさと創生基金水と土保全対策基金</t>
  </si>
  <si>
    <t>人材育成基金</t>
  </si>
  <si>
    <t>興学資金基金</t>
  </si>
  <si>
    <t>まちづくり基金</t>
  </si>
  <si>
    <t>ふるさと応援基金</t>
  </si>
  <si>
    <t>森林環境譲与税基金</t>
  </si>
  <si>
    <t>第三セクター等</t>
    <rPh sb="0" eb="2">
      <t>ダイサン</t>
    </rPh>
    <rPh sb="6" eb="7">
      <t>トウ</t>
    </rPh>
    <phoneticPr fontId="3"/>
  </si>
  <si>
    <t>　　サンエム定住促進施設建設貸付金</t>
    <rPh sb="6" eb="10">
      <t>テイジュウソクシン</t>
    </rPh>
    <rPh sb="10" eb="12">
      <t>シセツ</t>
    </rPh>
    <rPh sb="12" eb="14">
      <t>ケンセツ</t>
    </rPh>
    <rPh sb="14" eb="17">
      <t>カシツケキン</t>
    </rPh>
    <phoneticPr fontId="3"/>
  </si>
  <si>
    <t>その他の貸付金</t>
    <rPh sb="2" eb="3">
      <t>タ</t>
    </rPh>
    <rPh sb="4" eb="6">
      <t>カシツケ</t>
    </rPh>
    <rPh sb="6" eb="7">
      <t>キン</t>
    </rPh>
    <phoneticPr fontId="3"/>
  </si>
  <si>
    <t>　　社会福祉士及び介護福祉士修学資金貸付金</t>
    <rPh sb="2" eb="4">
      <t>シャカイ</t>
    </rPh>
    <rPh sb="4" eb="6">
      <t>フクシ</t>
    </rPh>
    <rPh sb="6" eb="7">
      <t>シ</t>
    </rPh>
    <rPh sb="7" eb="8">
      <t>オヨ</t>
    </rPh>
    <rPh sb="9" eb="11">
      <t>カイゴ</t>
    </rPh>
    <rPh sb="11" eb="14">
      <t>フクシシ</t>
    </rPh>
    <rPh sb="14" eb="16">
      <t>シュウガク</t>
    </rPh>
    <rPh sb="16" eb="18">
      <t>シキン</t>
    </rPh>
    <rPh sb="18" eb="20">
      <t>カシツケ</t>
    </rPh>
    <rPh sb="20" eb="21">
      <t>キン</t>
    </rPh>
    <phoneticPr fontId="3"/>
  </si>
  <si>
    <t>　　社会福祉士及び介護福祉士修学資金貸付金</t>
    <rPh sb="2" eb="4">
      <t>シャカイ</t>
    </rPh>
    <rPh sb="4" eb="6">
      <t>フクシ</t>
    </rPh>
    <rPh sb="6" eb="7">
      <t>シ</t>
    </rPh>
    <rPh sb="7" eb="8">
      <t>オヨ</t>
    </rPh>
    <rPh sb="9" eb="11">
      <t>カイゴ</t>
    </rPh>
    <rPh sb="11" eb="14">
      <t>フクシシ</t>
    </rPh>
    <rPh sb="14" eb="16">
      <t>シュウガク</t>
    </rPh>
    <rPh sb="16" eb="18">
      <t>シキン</t>
    </rPh>
    <rPh sb="18" eb="20">
      <t>カシツケ</t>
    </rPh>
    <rPh sb="20" eb="21">
      <t>キン</t>
    </rPh>
    <phoneticPr fontId="11"/>
  </si>
  <si>
    <t>その他の貸付金</t>
  </si>
  <si>
    <t>　　社会福祉士及び介護福祉士修学資金貸付金</t>
  </si>
  <si>
    <t>　　財産運用収入</t>
    <rPh sb="2" eb="8">
      <t>ザイサンウンヨウシュウニュウ</t>
    </rPh>
    <phoneticPr fontId="11"/>
  </si>
  <si>
    <t>株式会社サンエム</t>
  </si>
  <si>
    <t>（社）吉賀町農業公社</t>
  </si>
  <si>
    <t>（参考）財産に関する
調書記載額（千円）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rPh sb="17" eb="19">
      <t>センエン</t>
    </rPh>
    <phoneticPr fontId="11"/>
  </si>
  <si>
    <t>石見空港ターミナルビル株式会社</t>
  </si>
  <si>
    <t>株式会社山陰中央新報社</t>
  </si>
  <si>
    <t>（財）島根県西部勤労者共済会</t>
  </si>
  <si>
    <t>島根県農業信用基金協会</t>
  </si>
  <si>
    <t>（財）島根県難病研究所</t>
  </si>
  <si>
    <t>島根県林業公社</t>
  </si>
  <si>
    <t>（財）島根県みどりの担い手育成基金</t>
  </si>
  <si>
    <t>（財）島根県育英会</t>
  </si>
  <si>
    <t>（財）島根県西部山村振興財団</t>
  </si>
  <si>
    <t>（財）島根県消防協会</t>
  </si>
  <si>
    <t>（財）砂防フロンティア整備推進機構</t>
  </si>
  <si>
    <t>（財）島根県暴力追放県民センター</t>
  </si>
  <si>
    <t>地方公共団体金融機構</t>
  </si>
  <si>
    <t>町民税</t>
    <rPh sb="0" eb="3">
      <t>チョウミンゼイ</t>
    </rPh>
    <phoneticPr fontId="3"/>
  </si>
  <si>
    <t>固定資産税</t>
    <rPh sb="0" eb="5">
      <t>コテイシサンゼイ</t>
    </rPh>
    <phoneticPr fontId="3"/>
  </si>
  <si>
    <t>軽自動車税</t>
    <rPh sb="0" eb="5">
      <t>ケイジドウシャゼイ</t>
    </rPh>
    <phoneticPr fontId="3"/>
  </si>
  <si>
    <t>町たばこ税</t>
    <rPh sb="0" eb="1">
      <t>チョウ</t>
    </rPh>
    <rPh sb="4" eb="5">
      <t>ゼイ</t>
    </rPh>
    <phoneticPr fontId="3"/>
  </si>
  <si>
    <t>入湯税</t>
    <rPh sb="0" eb="3">
      <t>ニュウトウゼイ</t>
    </rPh>
    <phoneticPr fontId="3"/>
  </si>
  <si>
    <t>地方揮発油譲与税</t>
  </si>
  <si>
    <t>自動車重量譲与税</t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</si>
  <si>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</si>
  <si>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</si>
  <si>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</si>
  <si>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</si>
  <si>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法人事業税交付金</t>
    <rPh sb="0" eb="5">
      <t>ホウジンジギョウゼイ</t>
    </rPh>
    <rPh sb="5" eb="8">
      <t>コウフキン</t>
    </rPh>
    <phoneticPr fontId="3"/>
  </si>
  <si>
    <t>地方消費税交付金</t>
    <rPh sb="0" eb="5">
      <t>チホウショウヒゼイ</t>
    </rPh>
    <rPh sb="5" eb="8">
      <t>コウフキン</t>
    </rPh>
    <phoneticPr fontId="3"/>
  </si>
  <si>
    <t>環境性能割交付金</t>
    <rPh sb="0" eb="5">
      <t>カンキョウセイノウワリ</t>
    </rPh>
    <rPh sb="5" eb="8">
      <t>コウフキン</t>
    </rPh>
    <phoneticPr fontId="3"/>
  </si>
  <si>
    <t>地方特例交付金</t>
    <rPh sb="0" eb="4">
      <t>チホウトクレイ</t>
    </rPh>
    <rPh sb="4" eb="7">
      <t>コウフキン</t>
    </rPh>
    <phoneticPr fontId="3"/>
  </si>
  <si>
    <t>地方交付金</t>
    <rPh sb="0" eb="5">
      <t>チホウコウフキン</t>
    </rPh>
    <phoneticPr fontId="3"/>
  </si>
  <si>
    <t>交通安全対策特別交付金</t>
    <rPh sb="0" eb="11">
      <t>コウツウアンゼンタイサクトクベツコウフキン</t>
    </rPh>
    <phoneticPr fontId="3"/>
  </si>
  <si>
    <t>分担金</t>
    <rPh sb="0" eb="3">
      <t>ブンタンキン</t>
    </rPh>
    <phoneticPr fontId="3"/>
  </si>
  <si>
    <t>負担金</t>
    <rPh sb="0" eb="3">
      <t>フタンキン</t>
    </rPh>
    <phoneticPr fontId="3"/>
  </si>
  <si>
    <t>寄附金</t>
    <rPh sb="0" eb="3">
      <t>キフキン</t>
    </rPh>
    <phoneticPr fontId="3"/>
  </si>
  <si>
    <t>特別会計繰入金</t>
    <rPh sb="0" eb="4">
      <t>トクベツカイケイ</t>
    </rPh>
    <rPh sb="4" eb="6">
      <t>クリイレ</t>
    </rPh>
    <rPh sb="5" eb="7">
      <t>イレキン</t>
    </rPh>
    <phoneticPr fontId="3"/>
  </si>
  <si>
    <t>新型コロナウイルス感染症対策地方
税減収補塡特別交付金</t>
    <phoneticPr fontId="3"/>
  </si>
  <si>
    <t>他会計繰入金</t>
    <rPh sb="0" eb="3">
      <t>タカイケイ</t>
    </rPh>
    <rPh sb="3" eb="6">
      <t>クリイレキン</t>
    </rPh>
    <phoneticPr fontId="3"/>
  </si>
  <si>
    <t>興学資金基金特別会計</t>
    <rPh sb="0" eb="4">
      <t>コウガクシキン</t>
    </rPh>
    <rPh sb="4" eb="6">
      <t>キキン</t>
    </rPh>
    <rPh sb="6" eb="8">
      <t>トクベツ</t>
    </rPh>
    <rPh sb="8" eb="10">
      <t>カイケイ</t>
    </rPh>
    <phoneticPr fontId="3"/>
  </si>
  <si>
    <t>一般コミュニティ助成事業補助金</t>
    <phoneticPr fontId="3"/>
  </si>
  <si>
    <t>乾燥設備作業主任者技能講習負担金</t>
    <phoneticPr fontId="3"/>
  </si>
  <si>
    <t>教育</t>
    <phoneticPr fontId="3"/>
  </si>
  <si>
    <t>総務</t>
    <phoneticPr fontId="3"/>
  </si>
  <si>
    <t>益田鹿足地方入所判定運営協議会負担金</t>
    <phoneticPr fontId="3"/>
  </si>
  <si>
    <t>住宅用太陽光発電導入促進事業費補助金</t>
    <phoneticPr fontId="3"/>
  </si>
  <si>
    <t>対象者</t>
    <phoneticPr fontId="3"/>
  </si>
  <si>
    <t>訪問看護ステーション支援事業補助金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</si>
</sst>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,;\-#,##0,;&quot;-&quot;"/>
    <numFmt numFmtId="177" formatCode="#,##0;&quot;△ &quot;#,##0"/>
    <numFmt numFmtId="178" formatCode="0.000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0" borderId="29">
      <alignment horizontal="center"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/>
    <xf numFmtId="38" fontId="30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12" fillId="0" borderId="5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4" fillId="0" borderId="5" xfId="2" applyFont="1" applyBorder="1">
      <alignment vertical="center"/>
    </xf>
    <xf numFmtId="0" fontId="6" fillId="0" borderId="5" xfId="2" applyFont="1" applyBorder="1">
      <alignment vertical="center"/>
    </xf>
    <xf numFmtId="0" fontId="5" fillId="0" borderId="1" xfId="2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176" fontId="25" fillId="0" borderId="1" xfId="1" applyNumberFormat="1" applyFont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>
      <alignment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38" fontId="18" fillId="2" borderId="0" xfId="1" applyFont="1" applyFill="1">
      <alignment vertical="center"/>
    </xf>
    <xf numFmtId="0" fontId="17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0" fontId="18" fillId="3" borderId="15" xfId="0" applyFont="1" applyFill="1" applyBorder="1" applyAlignment="1">
      <alignment horizontal="center" vertical="center" wrapText="1"/>
    </xf>
    <xf numFmtId="38" fontId="17" fillId="0" borderId="1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 wrapText="1"/>
    </xf>
    <xf numFmtId="38" fontId="17" fillId="0" borderId="0" xfId="1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0" fillId="0" borderId="0" xfId="1" applyFont="1" applyBorder="1">
      <alignment vertical="center"/>
    </xf>
    <xf numFmtId="38" fontId="18" fillId="0" borderId="0" xfId="1" applyFont="1" applyBorder="1" applyAlignment="1">
      <alignment horizontal="right" vertical="center"/>
    </xf>
    <xf numFmtId="177" fontId="15" fillId="2" borderId="0" xfId="1" applyNumberFormat="1" applyFont="1" applyFill="1" applyBorder="1">
      <alignment vertical="center"/>
    </xf>
    <xf numFmtId="177" fontId="15" fillId="2" borderId="0" xfId="1" applyNumberFormat="1" applyFont="1" applyFill="1" applyBorder="1" applyAlignment="1">
      <alignment horizontal="right" vertical="center"/>
    </xf>
    <xf numFmtId="0" fontId="18" fillId="3" borderId="13" xfId="0" applyFont="1" applyFill="1" applyBorder="1" applyAlignment="1">
      <alignment horizontal="center" vertical="center" wrapText="1"/>
    </xf>
    <xf numFmtId="10" fontId="27" fillId="0" borderId="15" xfId="17" applyNumberFormat="1" applyFont="1" applyFill="1" applyBorder="1" applyAlignment="1">
      <alignment vertical="center"/>
    </xf>
    <xf numFmtId="41" fontId="0" fillId="0" borderId="0" xfId="0" applyNumberFormat="1">
      <alignment vertical="center"/>
    </xf>
    <xf numFmtId="41" fontId="15" fillId="0" borderId="0" xfId="0" applyNumberFormat="1" applyFont="1" applyAlignment="1">
      <alignment horizontal="left" vertical="center"/>
    </xf>
    <xf numFmtId="41" fontId="15" fillId="0" borderId="0" xfId="0" applyNumberFormat="1" applyFont="1" applyAlignment="1">
      <alignment horizontal="right" vertical="center"/>
    </xf>
    <xf numFmtId="41" fontId="0" fillId="3" borderId="15" xfId="2" applyNumberFormat="1" applyFont="1" applyFill="1" applyBorder="1" applyAlignment="1">
      <alignment horizontal="center" vertical="center" wrapText="1"/>
    </xf>
    <xf numFmtId="41" fontId="0" fillId="0" borderId="15" xfId="2" applyNumberFormat="1" applyFont="1" applyBorder="1">
      <alignment vertical="center"/>
    </xf>
    <xf numFmtId="41" fontId="0" fillId="0" borderId="15" xfId="2" applyNumberFormat="1" applyFont="1" applyBorder="1" applyAlignment="1">
      <alignment horizontal="center" vertical="center"/>
    </xf>
    <xf numFmtId="41" fontId="24" fillId="0" borderId="0" xfId="0" applyNumberFormat="1" applyFont="1" applyAlignment="1">
      <alignment horizontal="left"/>
    </xf>
    <xf numFmtId="41" fontId="24" fillId="0" borderId="0" xfId="0" applyNumberFormat="1" applyFont="1" applyAlignment="1">
      <alignment horizontal="right"/>
    </xf>
    <xf numFmtId="41" fontId="7" fillId="3" borderId="15" xfId="3" applyNumberFormat="1" applyFont="1" applyFill="1" applyBorder="1" applyAlignment="1">
      <alignment horizontal="center" vertical="center"/>
    </xf>
    <xf numFmtId="41" fontId="7" fillId="3" borderId="15" xfId="3" applyNumberFormat="1" applyFont="1" applyFill="1" applyBorder="1" applyAlignment="1">
      <alignment horizontal="centerContinuous" vertical="center" wrapText="1"/>
    </xf>
    <xf numFmtId="41" fontId="7" fillId="3" borderId="15" xfId="3" applyNumberFormat="1" applyFont="1" applyFill="1" applyBorder="1" applyAlignment="1">
      <alignment horizontal="center" vertical="center" wrapText="1"/>
    </xf>
    <xf numFmtId="41" fontId="7" fillId="0" borderId="3" xfId="3" applyNumberFormat="1" applyFont="1" applyBorder="1" applyAlignment="1">
      <alignment vertical="center"/>
    </xf>
    <xf numFmtId="41" fontId="7" fillId="0" borderId="13" xfId="3" applyNumberFormat="1" applyFont="1" applyBorder="1" applyAlignment="1">
      <alignment vertical="center"/>
    </xf>
    <xf numFmtId="41" fontId="7" fillId="0" borderId="15" xfId="1" applyNumberFormat="1" applyFont="1" applyBorder="1" applyAlignment="1">
      <alignment vertical="center"/>
    </xf>
    <xf numFmtId="41" fontId="7" fillId="0" borderId="13" xfId="3" applyNumberFormat="1" applyFont="1" applyBorder="1" applyAlignment="1">
      <alignment horizontal="center" vertical="center"/>
    </xf>
    <xf numFmtId="41" fontId="19" fillId="0" borderId="0" xfId="0" applyNumberFormat="1" applyFont="1" applyAlignment="1">
      <alignment horizontal="left" vertical="center"/>
    </xf>
    <xf numFmtId="41" fontId="17" fillId="0" borderId="0" xfId="0" applyNumberFormat="1" applyFont="1">
      <alignment vertical="center"/>
    </xf>
    <xf numFmtId="41" fontId="19" fillId="0" borderId="5" xfId="0" applyNumberFormat="1" applyFont="1" applyBorder="1" applyAlignment="1">
      <alignment horizontal="right" vertical="center"/>
    </xf>
    <xf numFmtId="41" fontId="28" fillId="3" borderId="15" xfId="0" applyNumberFormat="1" applyFont="1" applyFill="1" applyBorder="1" applyAlignment="1">
      <alignment horizontal="center" vertical="center"/>
    </xf>
    <xf numFmtId="41" fontId="28" fillId="3" borderId="15" xfId="1" applyNumberFormat="1" applyFont="1" applyFill="1" applyBorder="1" applyAlignment="1">
      <alignment horizontal="center" vertical="center" wrapText="1"/>
    </xf>
    <xf numFmtId="41" fontId="28" fillId="0" borderId="15" xfId="0" applyNumberFormat="1" applyFont="1" applyBorder="1" applyAlignment="1">
      <alignment horizontal="left" vertical="center" wrapText="1"/>
    </xf>
    <xf numFmtId="41" fontId="28" fillId="0" borderId="3" xfId="1" applyNumberFormat="1" applyFont="1" applyBorder="1">
      <alignment vertical="center"/>
    </xf>
    <xf numFmtId="41" fontId="28" fillId="0" borderId="7" xfId="0" applyNumberFormat="1" applyFont="1" applyBorder="1" applyAlignment="1">
      <alignment horizontal="left" vertical="center" wrapText="1"/>
    </xf>
    <xf numFmtId="41" fontId="28" fillId="0" borderId="7" xfId="1" applyNumberFormat="1" applyFont="1" applyBorder="1">
      <alignment vertical="center"/>
    </xf>
    <xf numFmtId="41" fontId="28" fillId="0" borderId="28" xfId="0" applyNumberFormat="1" applyFont="1" applyBorder="1" applyAlignment="1">
      <alignment horizontal="center" vertical="center"/>
    </xf>
    <xf numFmtId="41" fontId="28" fillId="0" borderId="3" xfId="1" applyNumberFormat="1" applyFont="1" applyBorder="1" applyAlignment="1">
      <alignment vertical="center"/>
    </xf>
    <xf numFmtId="41" fontId="28" fillId="0" borderId="8" xfId="0" applyNumberFormat="1" applyFont="1" applyBorder="1" applyAlignment="1">
      <alignment horizontal="center" vertical="center"/>
    </xf>
    <xf numFmtId="41" fontId="28" fillId="0" borderId="15" xfId="0" applyNumberFormat="1" applyFont="1" applyBorder="1" applyAlignment="1">
      <alignment horizontal="left" vertical="center"/>
    </xf>
    <xf numFmtId="41" fontId="28" fillId="0" borderId="7" xfId="1" applyNumberFormat="1" applyFont="1" applyFill="1" applyBorder="1">
      <alignment vertical="center"/>
    </xf>
    <xf numFmtId="41" fontId="28" fillId="0" borderId="10" xfId="0" applyNumberFormat="1" applyFont="1" applyBorder="1" applyAlignment="1">
      <alignment horizontal="center" vertical="center"/>
    </xf>
    <xf numFmtId="41" fontId="28" fillId="0" borderId="7" xfId="0" applyNumberFormat="1" applyFont="1" applyBorder="1" applyAlignment="1">
      <alignment horizontal="left" vertical="center"/>
    </xf>
    <xf numFmtId="41" fontId="28" fillId="0" borderId="3" xfId="0" applyNumberFormat="1" applyFont="1" applyBorder="1" applyAlignment="1">
      <alignment horizontal="left" vertical="center"/>
    </xf>
    <xf numFmtId="41" fontId="28" fillId="0" borderId="5" xfId="0" applyNumberFormat="1" applyFont="1" applyBorder="1" applyAlignment="1">
      <alignment horizontal="center" vertical="center"/>
    </xf>
    <xf numFmtId="41" fontId="19" fillId="0" borderId="0" xfId="0" applyNumberFormat="1" applyFont="1">
      <alignment vertical="center"/>
    </xf>
    <xf numFmtId="41" fontId="19" fillId="0" borderId="0" xfId="0" applyNumberFormat="1" applyFont="1" applyAlignment="1">
      <alignment horizontal="right" vertical="center"/>
    </xf>
    <xf numFmtId="41" fontId="5" fillId="0" borderId="0" xfId="0" applyNumberFormat="1" applyFont="1">
      <alignment vertical="center"/>
    </xf>
    <xf numFmtId="41" fontId="8" fillId="3" borderId="15" xfId="0" applyNumberFormat="1" applyFont="1" applyFill="1" applyBorder="1" applyAlignment="1">
      <alignment horizontal="center" vertical="center" wrapText="1"/>
    </xf>
    <xf numFmtId="41" fontId="8" fillId="0" borderId="15" xfId="0" applyNumberFormat="1" applyFont="1" applyBorder="1" applyAlignment="1">
      <alignment horizontal="center" vertical="center"/>
    </xf>
    <xf numFmtId="41" fontId="8" fillId="0" borderId="15" xfId="1" applyNumberFormat="1" applyFont="1" applyBorder="1">
      <alignment vertical="center"/>
    </xf>
    <xf numFmtId="41" fontId="8" fillId="0" borderId="15" xfId="1" applyNumberFormat="1" applyFont="1" applyBorder="1" applyAlignment="1">
      <alignment horizontal="center" vertical="center"/>
    </xf>
    <xf numFmtId="41" fontId="27" fillId="0" borderId="16" xfId="1" applyNumberFormat="1" applyFont="1" applyBorder="1" applyAlignment="1">
      <alignment vertical="center"/>
    </xf>
    <xf numFmtId="41" fontId="27" fillId="0" borderId="15" xfId="1" applyNumberFormat="1" applyFont="1" applyBorder="1" applyAlignment="1">
      <alignment vertical="center"/>
    </xf>
    <xf numFmtId="41" fontId="25" fillId="0" borderId="3" xfId="0" applyNumberFormat="1" applyFont="1" applyBorder="1" applyAlignment="1">
      <alignment horizontal="center" vertical="center"/>
    </xf>
    <xf numFmtId="41" fontId="27" fillId="0" borderId="15" xfId="1" applyNumberFormat="1" applyFont="1" applyBorder="1" applyAlignment="1">
      <alignment horizontal="center" vertical="center"/>
    </xf>
    <xf numFmtId="41" fontId="20" fillId="0" borderId="0" xfId="0" applyNumberFormat="1" applyFont="1">
      <alignment vertical="center"/>
    </xf>
    <xf numFmtId="41" fontId="21" fillId="0" borderId="0" xfId="0" applyNumberFormat="1" applyFont="1">
      <alignment vertical="center"/>
    </xf>
    <xf numFmtId="41" fontId="21" fillId="0" borderId="0" xfId="0" applyNumberFormat="1" applyFont="1" applyAlignment="1">
      <alignment horizontal="right"/>
    </xf>
    <xf numFmtId="41" fontId="22" fillId="3" borderId="20" xfId="0" applyNumberFormat="1" applyFont="1" applyFill="1" applyBorder="1" applyAlignment="1">
      <alignment horizontal="center" vertical="center" wrapText="1"/>
    </xf>
    <xf numFmtId="41" fontId="22" fillId="3" borderId="2" xfId="0" applyNumberFormat="1" applyFont="1" applyFill="1" applyBorder="1" applyAlignment="1">
      <alignment horizontal="center" vertical="center" wrapText="1"/>
    </xf>
    <xf numFmtId="41" fontId="22" fillId="3" borderId="13" xfId="0" applyNumberFormat="1" applyFont="1" applyFill="1" applyBorder="1" applyAlignment="1">
      <alignment horizontal="center" vertical="center" wrapText="1"/>
    </xf>
    <xf numFmtId="41" fontId="21" fillId="3" borderId="21" xfId="0" applyNumberFormat="1" applyFont="1" applyFill="1" applyBorder="1" applyAlignment="1">
      <alignment horizontal="center" vertical="center"/>
    </xf>
    <xf numFmtId="41" fontId="21" fillId="3" borderId="7" xfId="0" applyNumberFormat="1" applyFont="1" applyFill="1" applyBorder="1" applyAlignment="1">
      <alignment horizontal="center" vertical="center"/>
    </xf>
    <xf numFmtId="41" fontId="20" fillId="0" borderId="15" xfId="1" applyNumberFormat="1" applyFont="1" applyFill="1" applyBorder="1" applyAlignment="1">
      <alignment vertical="center"/>
    </xf>
    <xf numFmtId="41" fontId="20" fillId="0" borderId="15" xfId="1" applyNumberFormat="1" applyFont="1" applyFill="1" applyBorder="1" applyAlignment="1">
      <alignment horizontal="center" vertical="center"/>
    </xf>
    <xf numFmtId="41" fontId="20" fillId="0" borderId="22" xfId="1" applyNumberFormat="1" applyFont="1" applyFill="1" applyBorder="1" applyAlignment="1">
      <alignment horizontal="center" vertical="center"/>
    </xf>
    <xf numFmtId="41" fontId="20" fillId="0" borderId="13" xfId="1" applyNumberFormat="1" applyFont="1" applyFill="1" applyBorder="1" applyAlignment="1">
      <alignment horizontal="center" vertical="center"/>
    </xf>
    <xf numFmtId="41" fontId="20" fillId="0" borderId="15" xfId="0" applyNumberFormat="1" applyFont="1" applyBorder="1" applyAlignment="1">
      <alignment horizontal="center" vertical="center"/>
    </xf>
    <xf numFmtId="41" fontId="20" fillId="0" borderId="13" xfId="1" applyNumberFormat="1" applyFont="1" applyFill="1" applyBorder="1" applyAlignment="1">
      <alignment vertical="center"/>
    </xf>
    <xf numFmtId="41" fontId="20" fillId="0" borderId="0" xfId="0" applyNumberFormat="1" applyFont="1" applyAlignment="1">
      <alignment horizontal="center" vertical="center"/>
    </xf>
    <xf numFmtId="41" fontId="14" fillId="0" borderId="0" xfId="0" applyNumberFormat="1" applyFont="1" applyAlignment="1">
      <alignment horizontal="center" vertical="center"/>
    </xf>
    <xf numFmtId="41" fontId="17" fillId="0" borderId="0" xfId="0" applyNumberFormat="1" applyFont="1" applyAlignment="1">
      <alignment horizontal="right" vertical="center"/>
    </xf>
    <xf numFmtId="41" fontId="8" fillId="0" borderId="0" xfId="0" applyNumberFormat="1" applyFont="1">
      <alignment vertical="center"/>
    </xf>
    <xf numFmtId="41" fontId="8" fillId="0" borderId="17" xfId="0" applyNumberFormat="1" applyFont="1" applyBorder="1">
      <alignment vertical="center"/>
    </xf>
    <xf numFmtId="41" fontId="8" fillId="0" borderId="17" xfId="1" applyNumberFormat="1" applyFont="1" applyBorder="1">
      <alignment vertical="center"/>
    </xf>
    <xf numFmtId="41" fontId="8" fillId="0" borderId="0" xfId="1" applyNumberFormat="1" applyFont="1">
      <alignment vertical="center"/>
    </xf>
    <xf numFmtId="41" fontId="8" fillId="0" borderId="10" xfId="0" applyNumberFormat="1" applyFont="1" applyBorder="1">
      <alignment vertical="center"/>
    </xf>
    <xf numFmtId="41" fontId="8" fillId="0" borderId="10" xfId="1" applyNumberFormat="1" applyFont="1" applyBorder="1">
      <alignment vertical="center"/>
    </xf>
    <xf numFmtId="41" fontId="8" fillId="0" borderId="15" xfId="0" applyNumberFormat="1" applyFont="1" applyBorder="1">
      <alignment vertical="center"/>
    </xf>
    <xf numFmtId="41" fontId="8" fillId="0" borderId="15" xfId="0" applyNumberFormat="1" applyFont="1" applyBorder="1" applyAlignment="1">
      <alignment horizontal="left" vertical="center"/>
    </xf>
    <xf numFmtId="41" fontId="8" fillId="0" borderId="19" xfId="0" applyNumberFormat="1" applyFont="1" applyBorder="1" applyAlignment="1">
      <alignment horizontal="center" vertical="center"/>
    </xf>
    <xf numFmtId="41" fontId="8" fillId="0" borderId="19" xfId="1" applyNumberFormat="1" applyFont="1" applyBorder="1">
      <alignment vertical="center"/>
    </xf>
    <xf numFmtId="41" fontId="8" fillId="0" borderId="19" xfId="1" applyNumberFormat="1" applyFont="1" applyBorder="1" applyAlignment="1">
      <alignment horizontal="center" vertical="center"/>
    </xf>
    <xf numFmtId="41" fontId="8" fillId="0" borderId="9" xfId="0" applyNumberFormat="1" applyFont="1" applyBorder="1">
      <alignment vertical="center"/>
    </xf>
    <xf numFmtId="41" fontId="8" fillId="0" borderId="9" xfId="1" applyNumberFormat="1" applyFont="1" applyBorder="1">
      <alignment vertical="center"/>
    </xf>
    <xf numFmtId="41" fontId="8" fillId="0" borderId="10" xfId="0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0" xfId="0" applyNumberFormat="1" applyFont="1" applyAlignment="1">
      <alignment horizontal="center" vertical="center"/>
    </xf>
    <xf numFmtId="41" fontId="8" fillId="0" borderId="0" xfId="1" applyNumberFormat="1" applyFont="1" applyBorder="1">
      <alignment vertical="center"/>
    </xf>
    <xf numFmtId="41" fontId="8" fillId="0" borderId="0" xfId="1" applyNumberFormat="1" applyFont="1" applyBorder="1" applyAlignment="1">
      <alignment horizontal="center" vertical="center"/>
    </xf>
    <xf numFmtId="41" fontId="19" fillId="0" borderId="11" xfId="0" applyNumberFormat="1" applyFont="1" applyBorder="1">
      <alignment vertical="center"/>
    </xf>
    <xf numFmtId="41" fontId="15" fillId="0" borderId="11" xfId="0" applyNumberFormat="1" applyFont="1" applyBorder="1" applyAlignment="1">
      <alignment horizontal="left" vertical="center"/>
    </xf>
    <xf numFmtId="41" fontId="16" fillId="0" borderId="0" xfId="0" applyNumberFormat="1" applyFont="1" applyAlignment="1">
      <alignment horizontal="center" vertical="center"/>
    </xf>
    <xf numFmtId="41" fontId="5" fillId="0" borderId="0" xfId="2" applyNumberFormat="1" applyFont="1">
      <alignment vertical="center"/>
    </xf>
    <xf numFmtId="41" fontId="8" fillId="0" borderId="19" xfId="1" applyNumberFormat="1" applyFont="1" applyBorder="1" applyAlignment="1">
      <alignment horizontal="right" vertical="center"/>
    </xf>
    <xf numFmtId="41" fontId="8" fillId="0" borderId="9" xfId="1" applyNumberFormat="1" applyFont="1" applyBorder="1" applyAlignment="1">
      <alignment horizontal="center" vertical="center"/>
    </xf>
    <xf numFmtId="41" fontId="18" fillId="0" borderId="5" xfId="0" applyNumberFormat="1" applyFont="1" applyBorder="1" applyAlignment="1">
      <alignment horizontal="left" vertical="center"/>
    </xf>
    <xf numFmtId="41" fontId="18" fillId="0" borderId="5" xfId="0" applyNumberFormat="1" applyFont="1" applyBorder="1" applyAlignment="1">
      <alignment horizontal="right" vertical="center"/>
    </xf>
    <xf numFmtId="41" fontId="7" fillId="3" borderId="15" xfId="0" applyNumberFormat="1" applyFont="1" applyFill="1" applyBorder="1" applyAlignment="1">
      <alignment horizontal="center" vertical="center" wrapText="1"/>
    </xf>
    <xf numFmtId="41" fontId="28" fillId="0" borderId="0" xfId="0" applyNumberFormat="1" applyFont="1" applyAlignment="1">
      <alignment horizontal="right" vertical="center"/>
    </xf>
    <xf numFmtId="41" fontId="5" fillId="0" borderId="17" xfId="0" applyNumberFormat="1" applyFont="1" applyBorder="1">
      <alignment vertical="center"/>
    </xf>
    <xf numFmtId="41" fontId="5" fillId="0" borderId="0" xfId="0" applyNumberFormat="1" applyFont="1" applyAlignment="1">
      <alignment horizontal="center" vertical="center"/>
    </xf>
    <xf numFmtId="41" fontId="5" fillId="0" borderId="10" xfId="0" applyNumberFormat="1" applyFont="1" applyBorder="1">
      <alignment vertical="center"/>
    </xf>
    <xf numFmtId="41" fontId="8" fillId="0" borderId="18" xfId="1" applyNumberFormat="1" applyFont="1" applyBorder="1">
      <alignment vertical="center"/>
    </xf>
    <xf numFmtId="41" fontId="8" fillId="0" borderId="18" xfId="1" applyNumberFormat="1" applyFont="1" applyBorder="1" applyAlignment="1">
      <alignment horizontal="center" vertical="center"/>
    </xf>
    <xf numFmtId="41" fontId="5" fillId="0" borderId="18" xfId="0" applyNumberFormat="1" applyFont="1" applyBorder="1">
      <alignment vertical="center"/>
    </xf>
    <xf numFmtId="41" fontId="8" fillId="0" borderId="17" xfId="0" applyNumberFormat="1" applyFont="1" applyBorder="1" applyAlignment="1">
      <alignment horizontal="center" vertical="center"/>
    </xf>
    <xf numFmtId="41" fontId="8" fillId="0" borderId="11" xfId="0" applyNumberFormat="1" applyFont="1" applyBorder="1" applyAlignment="1">
      <alignment horizontal="left" vertical="center"/>
    </xf>
    <xf numFmtId="41" fontId="5" fillId="0" borderId="11" xfId="1" applyNumberFormat="1" applyFont="1" applyBorder="1">
      <alignment vertical="center"/>
    </xf>
    <xf numFmtId="41" fontId="8" fillId="0" borderId="11" xfId="1" applyNumberFormat="1" applyFont="1" applyBorder="1">
      <alignment vertical="center"/>
    </xf>
    <xf numFmtId="41" fontId="5" fillId="0" borderId="11" xfId="0" applyNumberFormat="1" applyFont="1" applyBorder="1">
      <alignment vertical="center"/>
    </xf>
    <xf numFmtId="41" fontId="5" fillId="0" borderId="15" xfId="1" applyNumberFormat="1" applyFont="1" applyBorder="1">
      <alignment vertical="center"/>
    </xf>
    <xf numFmtId="41" fontId="33" fillId="0" borderId="0" xfId="0" applyNumberFormat="1" applyFont="1">
      <alignment vertical="center"/>
    </xf>
    <xf numFmtId="41" fontId="34" fillId="0" borderId="0" xfId="0" applyNumberFormat="1" applyFont="1">
      <alignment vertical="center"/>
    </xf>
    <xf numFmtId="41" fontId="32" fillId="0" borderId="0" xfId="0" applyNumberFormat="1" applyFont="1">
      <alignment vertical="center"/>
    </xf>
    <xf numFmtId="41" fontId="2" fillId="0" borderId="0" xfId="0" applyNumberFormat="1" applyFont="1">
      <alignment vertical="center"/>
    </xf>
    <xf numFmtId="41" fontId="5" fillId="0" borderId="15" xfId="1" applyNumberFormat="1" applyFont="1" applyBorder="1" applyAlignment="1">
      <alignment horizontal="center" vertical="center"/>
    </xf>
    <xf numFmtId="41" fontId="2" fillId="0" borderId="0" xfId="1" applyNumberFormat="1" applyFont="1">
      <alignment vertical="center"/>
    </xf>
    <xf numFmtId="41" fontId="2" fillId="0" borderId="0" xfId="1" applyNumberFormat="1" applyFont="1" applyBorder="1">
      <alignment vertical="center"/>
    </xf>
    <xf numFmtId="41" fontId="35" fillId="0" borderId="0" xfId="1" applyNumberFormat="1" applyFont="1" applyFill="1" applyBorder="1" applyAlignment="1">
      <alignment vertical="center"/>
    </xf>
    <xf numFmtId="41" fontId="32" fillId="0" borderId="0" xfId="1" applyNumberFormat="1" applyFont="1" applyBorder="1">
      <alignment vertical="center"/>
    </xf>
    <xf numFmtId="41" fontId="18" fillId="0" borderId="0" xfId="1" applyNumberFormat="1" applyFont="1" applyBorder="1" applyAlignment="1">
      <alignment horizontal="right" vertical="center"/>
    </xf>
    <xf numFmtId="41" fontId="37" fillId="0" borderId="0" xfId="0" applyNumberFormat="1" applyFont="1">
      <alignment vertical="center"/>
    </xf>
    <xf numFmtId="41" fontId="37" fillId="3" borderId="15" xfId="1" applyNumberFormat="1" applyFont="1" applyFill="1" applyBorder="1" applyAlignment="1">
      <alignment horizontal="center" vertical="center"/>
    </xf>
    <xf numFmtId="41" fontId="37" fillId="3" borderId="15" xfId="1" applyNumberFormat="1" applyFont="1" applyFill="1" applyBorder="1" applyAlignment="1">
      <alignment horizontal="center" vertical="center" wrapText="1"/>
    </xf>
    <xf numFmtId="41" fontId="37" fillId="0" borderId="0" xfId="1" applyNumberFormat="1" applyFont="1" applyBorder="1">
      <alignment vertical="center"/>
    </xf>
    <xf numFmtId="41" fontId="37" fillId="0" borderId="15" xfId="1" applyNumberFormat="1" applyFont="1" applyBorder="1">
      <alignment vertical="center"/>
    </xf>
    <xf numFmtId="41" fontId="37" fillId="0" borderId="15" xfId="1" applyNumberFormat="1" applyFont="1" applyFill="1" applyBorder="1">
      <alignment vertical="center"/>
    </xf>
    <xf numFmtId="41" fontId="37" fillId="0" borderId="15" xfId="1" applyNumberFormat="1" applyFont="1" applyBorder="1" applyAlignment="1">
      <alignment horizontal="center" vertical="center"/>
    </xf>
    <xf numFmtId="41" fontId="37" fillId="0" borderId="0" xfId="1" applyNumberFormat="1" applyFont="1" applyBorder="1" applyAlignment="1">
      <alignment horizontal="center" vertical="center"/>
    </xf>
    <xf numFmtId="41" fontId="36" fillId="0" borderId="0" xfId="1" applyNumberFormat="1" applyFont="1" applyBorder="1" applyAlignment="1">
      <alignment horizontal="right" vertical="center"/>
    </xf>
    <xf numFmtId="41" fontId="5" fillId="0" borderId="15" xfId="1" applyNumberFormat="1" applyFont="1" applyBorder="1" applyAlignment="1">
      <alignment horizontal="right" vertical="center"/>
    </xf>
    <xf numFmtId="41" fontId="17" fillId="0" borderId="15" xfId="1" applyNumberFormat="1" applyFont="1" applyBorder="1" applyAlignment="1">
      <alignment horizontal="right" vertical="center"/>
    </xf>
    <xf numFmtId="41" fontId="0" fillId="2" borderId="15" xfId="1" applyNumberFormat="1" applyFont="1" applyFill="1" applyBorder="1" applyAlignment="1">
      <alignment horizontal="right"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15" fillId="2" borderId="10" xfId="1" applyNumberFormat="1" applyFont="1" applyFill="1" applyBorder="1" applyAlignment="1">
      <alignment horizontal="right" vertical="center"/>
    </xf>
    <xf numFmtId="41" fontId="0" fillId="0" borderId="15" xfId="1" applyNumberFormat="1" applyFont="1" applyFill="1" applyBorder="1">
      <alignment vertical="center"/>
    </xf>
    <xf numFmtId="41" fontId="0" fillId="0" borderId="15" xfId="1" applyNumberFormat="1" applyFont="1" applyFill="1" applyBorder="1" applyAlignment="1">
      <alignment horizontal="right" vertical="center"/>
    </xf>
    <xf numFmtId="41" fontId="15" fillId="0" borderId="15" xfId="1" applyNumberFormat="1" applyFont="1" applyFill="1" applyBorder="1">
      <alignment vertical="center"/>
    </xf>
    <xf numFmtId="41" fontId="15" fillId="0" borderId="13" xfId="1" applyNumberFormat="1" applyFont="1" applyFill="1" applyBorder="1" applyAlignment="1">
      <alignment horizontal="right" vertical="center"/>
    </xf>
    <xf numFmtId="41" fontId="15" fillId="0" borderId="15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>
      <alignment vertical="center"/>
    </xf>
    <xf numFmtId="41" fontId="15" fillId="0" borderId="6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 applyAlignment="1">
      <alignment horizontal="right" vertical="center"/>
    </xf>
    <xf numFmtId="41" fontId="16" fillId="0" borderId="0" xfId="0" applyNumberFormat="1" applyFont="1">
      <alignment vertical="center"/>
    </xf>
    <xf numFmtId="41" fontId="28" fillId="0" borderId="15" xfId="0" applyNumberFormat="1" applyFont="1" applyBorder="1" applyAlignment="1">
      <alignment horizontal="center" vertical="center"/>
    </xf>
    <xf numFmtId="41" fontId="28" fillId="0" borderId="28" xfId="0" applyNumberFormat="1" applyFont="1" applyBorder="1" applyAlignment="1">
      <alignment horizontal="left" vertical="center"/>
    </xf>
    <xf numFmtId="10" fontId="37" fillId="0" borderId="15" xfId="17" applyNumberFormat="1" applyFont="1" applyBorder="1">
      <alignment vertical="center"/>
    </xf>
    <xf numFmtId="41" fontId="5" fillId="3" borderId="15" xfId="1" applyNumberFormat="1" applyFont="1" applyFill="1" applyBorder="1" applyAlignment="1">
      <alignment horizontal="center" vertical="center" wrapText="1"/>
    </xf>
    <xf numFmtId="41" fontId="0" fillId="0" borderId="0" xfId="0" applyNumberFormat="1" applyAlignment="1">
      <alignment vertical="center" wrapText="1"/>
    </xf>
    <xf numFmtId="41" fontId="15" fillId="2" borderId="15" xfId="1" applyNumberFormat="1" applyFont="1" applyFill="1" applyBorder="1" applyAlignment="1">
      <alignment horizontal="right" vertical="center" wrapText="1"/>
    </xf>
    <xf numFmtId="41" fontId="8" fillId="0" borderId="10" xfId="0" applyNumberFormat="1" applyFont="1" applyBorder="1" applyAlignment="1">
      <alignment horizontal="left" vertical="center"/>
    </xf>
    <xf numFmtId="41" fontId="8" fillId="0" borderId="15" xfId="1" applyNumberFormat="1" applyFont="1" applyBorder="1" applyAlignment="1">
      <alignment vertical="center"/>
    </xf>
    <xf numFmtId="41" fontId="20" fillId="0" borderId="15" xfId="0" applyNumberFormat="1" applyFont="1" applyBorder="1">
      <alignment vertical="center"/>
    </xf>
    <xf numFmtId="41" fontId="20" fillId="0" borderId="22" xfId="1" applyNumberFormat="1" applyFont="1" applyFill="1" applyBorder="1" applyAlignment="1">
      <alignment vertical="center"/>
    </xf>
    <xf numFmtId="41" fontId="27" fillId="0" borderId="22" xfId="1" applyNumberFormat="1" applyFont="1" applyBorder="1" applyAlignment="1">
      <alignment horizontal="center" vertical="center"/>
    </xf>
    <xf numFmtId="41" fontId="7" fillId="0" borderId="15" xfId="1" applyNumberFormat="1" applyFont="1" applyFill="1" applyBorder="1" applyAlignment="1">
      <alignment vertical="center"/>
    </xf>
    <xf numFmtId="41" fontId="28" fillId="0" borderId="7" xfId="0" applyNumberFormat="1" applyFont="1" applyBorder="1" applyAlignment="1">
      <alignment horizontal="center" vertical="center" wrapText="1"/>
    </xf>
    <xf numFmtId="41" fontId="5" fillId="0" borderId="3" xfId="1" applyNumberFormat="1" applyFont="1" applyBorder="1" applyAlignment="1">
      <alignment horizontal="right" vertical="center"/>
    </xf>
    <xf numFmtId="41" fontId="5" fillId="0" borderId="13" xfId="1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41" fontId="5" fillId="0" borderId="3" xfId="1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41" fontId="5" fillId="0" borderId="15" xfId="1" applyNumberFormat="1" applyFont="1" applyBorder="1" applyAlignment="1">
      <alignment vertical="center"/>
    </xf>
    <xf numFmtId="41" fontId="17" fillId="0" borderId="15" xfId="1" applyNumberFormat="1" applyFont="1" applyBorder="1" applyAlignment="1">
      <alignment vertical="center"/>
    </xf>
    <xf numFmtId="41" fontId="5" fillId="0" borderId="15" xfId="1" applyNumberFormat="1" applyFont="1" applyBorder="1" applyAlignment="1">
      <alignment horizontal="right" vertical="center"/>
    </xf>
    <xf numFmtId="41" fontId="17" fillId="0" borderId="15" xfId="1" applyNumberFormat="1" applyFont="1" applyBorder="1" applyAlignment="1">
      <alignment horizontal="right" vertical="center"/>
    </xf>
    <xf numFmtId="0" fontId="5" fillId="2" borderId="15" xfId="2" applyFont="1" applyFill="1" applyBorder="1" applyAlignment="1">
      <alignment horizontal="left" vertical="center"/>
    </xf>
    <xf numFmtId="41" fontId="5" fillId="0" borderId="2" xfId="1" applyNumberFormat="1" applyFont="1" applyBorder="1" applyAlignment="1">
      <alignment horizontal="right" vertical="center"/>
    </xf>
    <xf numFmtId="0" fontId="5" fillId="2" borderId="15" xfId="2" applyFont="1" applyFill="1" applyBorder="1" applyAlignment="1">
      <alignment horizontal="left" vertical="center" wrapText="1"/>
    </xf>
    <xf numFmtId="38" fontId="5" fillId="3" borderId="15" xfId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41" fontId="5" fillId="0" borderId="3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17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3" borderId="13" xfId="2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41" fontId="8" fillId="3" borderId="17" xfId="0" applyNumberFormat="1" applyFont="1" applyFill="1" applyBorder="1" applyAlignment="1">
      <alignment horizontal="center" vertical="center" wrapText="1"/>
    </xf>
    <xf numFmtId="41" fontId="8" fillId="3" borderId="10" xfId="0" applyNumberFormat="1" applyFont="1" applyFill="1" applyBorder="1" applyAlignment="1">
      <alignment horizontal="center" vertical="center"/>
    </xf>
    <xf numFmtId="41" fontId="8" fillId="3" borderId="15" xfId="0" applyNumberFormat="1" applyFont="1" applyFill="1" applyBorder="1" applyAlignment="1">
      <alignment horizontal="center" vertical="center"/>
    </xf>
    <xf numFmtId="41" fontId="8" fillId="3" borderId="17" xfId="0" applyNumberFormat="1" applyFont="1" applyFill="1" applyBorder="1" applyAlignment="1">
      <alignment horizontal="center" vertical="center"/>
    </xf>
    <xf numFmtId="41" fontId="8" fillId="3" borderId="10" xfId="0" applyNumberFormat="1" applyFont="1" applyFill="1" applyBorder="1" applyAlignment="1">
      <alignment horizontal="center" vertical="center" wrapText="1"/>
    </xf>
    <xf numFmtId="41" fontId="8" fillId="3" borderId="3" xfId="0" applyNumberFormat="1" applyFont="1" applyFill="1" applyBorder="1" applyAlignment="1">
      <alignment horizontal="center" vertical="center" wrapText="1"/>
    </xf>
    <xf numFmtId="41" fontId="8" fillId="3" borderId="13" xfId="0" applyNumberFormat="1" applyFont="1" applyFill="1" applyBorder="1" applyAlignment="1">
      <alignment horizontal="center" vertical="center" wrapText="1"/>
    </xf>
    <xf numFmtId="41" fontId="22" fillId="3" borderId="12" xfId="0" applyNumberFormat="1" applyFont="1" applyFill="1" applyBorder="1" applyAlignment="1">
      <alignment horizontal="center" vertical="center" wrapText="1"/>
    </xf>
    <xf numFmtId="41" fontId="22" fillId="3" borderId="7" xfId="0" applyNumberFormat="1" applyFont="1" applyFill="1" applyBorder="1" applyAlignment="1">
      <alignment horizontal="center" vertical="center" wrapText="1"/>
    </xf>
    <xf numFmtId="41" fontId="22" fillId="3" borderId="17" xfId="0" applyNumberFormat="1" applyFont="1" applyFill="1" applyBorder="1" applyAlignment="1">
      <alignment horizontal="center" vertical="center" wrapText="1"/>
    </xf>
    <xf numFmtId="41" fontId="21" fillId="3" borderId="10" xfId="0" applyNumberFormat="1" applyFont="1" applyFill="1" applyBorder="1" applyAlignment="1">
      <alignment horizontal="center" vertical="center"/>
    </xf>
    <xf numFmtId="41" fontId="22" fillId="3" borderId="10" xfId="0" applyNumberFormat="1" applyFont="1" applyFill="1" applyBorder="1" applyAlignment="1">
      <alignment horizontal="center" vertical="center" wrapText="1"/>
    </xf>
    <xf numFmtId="41" fontId="22" fillId="3" borderId="14" xfId="0" applyNumberFormat="1" applyFont="1" applyFill="1" applyBorder="1" applyAlignment="1">
      <alignment horizontal="center" vertical="center" wrapText="1"/>
    </xf>
    <xf numFmtId="41" fontId="21" fillId="3" borderId="6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41" fontId="28" fillId="3" borderId="15" xfId="0" applyNumberFormat="1" applyFont="1" applyFill="1" applyBorder="1" applyAlignment="1">
      <alignment horizontal="center" vertical="center"/>
    </xf>
    <xf numFmtId="41" fontId="28" fillId="0" borderId="3" xfId="0" applyNumberFormat="1" applyFont="1" applyBorder="1" applyAlignment="1">
      <alignment horizontal="center" vertical="center"/>
    </xf>
    <xf numFmtId="41" fontId="28" fillId="0" borderId="13" xfId="0" applyNumberFormat="1" applyFont="1" applyBorder="1" applyAlignment="1">
      <alignment horizontal="center" vertical="center"/>
    </xf>
    <xf numFmtId="41" fontId="28" fillId="2" borderId="12" xfId="0" applyNumberFormat="1" applyFont="1" applyFill="1" applyBorder="1" applyAlignment="1">
      <alignment horizontal="left" vertical="center" wrapText="1"/>
    </xf>
    <xf numFmtId="41" fontId="28" fillId="2" borderId="14" xfId="0" applyNumberFormat="1" applyFont="1" applyFill="1" applyBorder="1" applyAlignment="1">
      <alignment horizontal="left" vertical="center" wrapText="1"/>
    </xf>
    <xf numFmtId="41" fontId="28" fillId="2" borderId="1" xfId="0" applyNumberFormat="1" applyFont="1" applyFill="1" applyBorder="1" applyAlignment="1">
      <alignment horizontal="left" vertical="center" wrapText="1"/>
    </xf>
    <xf numFmtId="41" fontId="28" fillId="2" borderId="4" xfId="0" applyNumberFormat="1" applyFont="1" applyFill="1" applyBorder="1" applyAlignment="1">
      <alignment horizontal="left" vertical="center" wrapText="1"/>
    </xf>
    <xf numFmtId="41" fontId="28" fillId="2" borderId="7" xfId="0" applyNumberFormat="1" applyFont="1" applyFill="1" applyBorder="1" applyAlignment="1">
      <alignment horizontal="left" vertical="center" wrapText="1"/>
    </xf>
    <xf numFmtId="41" fontId="28" fillId="2" borderId="6" xfId="0" applyNumberFormat="1" applyFont="1" applyFill="1" applyBorder="1" applyAlignment="1">
      <alignment horizontal="left" vertical="center" wrapText="1"/>
    </xf>
    <xf numFmtId="41" fontId="28" fillId="2" borderId="12" xfId="0" applyNumberFormat="1" applyFont="1" applyFill="1" applyBorder="1" applyAlignment="1">
      <alignment horizontal="left" vertical="center"/>
    </xf>
    <xf numFmtId="41" fontId="28" fillId="2" borderId="14" xfId="0" applyNumberFormat="1" applyFont="1" applyFill="1" applyBorder="1" applyAlignment="1">
      <alignment horizontal="left" vertical="center"/>
    </xf>
    <xf numFmtId="41" fontId="28" fillId="2" borderId="1" xfId="0" applyNumberFormat="1" applyFont="1" applyFill="1" applyBorder="1" applyAlignment="1">
      <alignment horizontal="left" vertical="center"/>
    </xf>
    <xf numFmtId="41" fontId="28" fillId="2" borderId="4" xfId="0" applyNumberFormat="1" applyFont="1" applyFill="1" applyBorder="1" applyAlignment="1">
      <alignment horizontal="left" vertical="center"/>
    </xf>
    <xf numFmtId="41" fontId="28" fillId="2" borderId="7" xfId="0" applyNumberFormat="1" applyFont="1" applyFill="1" applyBorder="1" applyAlignment="1">
      <alignment horizontal="left" vertical="center"/>
    </xf>
    <xf numFmtId="41" fontId="28" fillId="2" borderId="6" xfId="0" applyNumberFormat="1" applyFont="1" applyFill="1" applyBorder="1" applyAlignment="1">
      <alignment horizontal="left" vertical="center"/>
    </xf>
    <xf numFmtId="41" fontId="7" fillId="0" borderId="15" xfId="3" applyNumberFormat="1" applyFont="1" applyBorder="1" applyAlignment="1">
      <alignment horizontal="center" vertical="center"/>
    </xf>
    <xf numFmtId="41" fontId="24" fillId="0" borderId="0" xfId="0" applyNumberFormat="1" applyFont="1" applyAlignment="1">
      <alignment horizontal="left" vertical="center"/>
    </xf>
    <xf numFmtId="41" fontId="29" fillId="0" borderId="0" xfId="0" applyNumberFormat="1" applyFont="1" applyAlignment="1">
      <alignment horizontal="left" vertical="center"/>
    </xf>
    <xf numFmtId="41" fontId="7" fillId="0" borderId="17" xfId="3" applyNumberFormat="1" applyFont="1" applyBorder="1" applyAlignment="1">
      <alignment horizontal="center" vertical="center"/>
    </xf>
    <xf numFmtId="41" fontId="7" fillId="0" borderId="9" xfId="3" applyNumberFormat="1" applyFont="1" applyBorder="1" applyAlignment="1">
      <alignment horizontal="center" vertical="center"/>
    </xf>
    <xf numFmtId="41" fontId="7" fillId="0" borderId="10" xfId="3" applyNumberFormat="1" applyFont="1" applyBorder="1" applyAlignment="1">
      <alignment horizontal="center" vertical="center"/>
    </xf>
    <xf numFmtId="41" fontId="7" fillId="0" borderId="3" xfId="3" applyNumberFormat="1" applyFont="1" applyBorder="1" applyAlignment="1">
      <alignment horizontal="center" vertical="center"/>
    </xf>
    <xf numFmtId="41" fontId="7" fillId="0" borderId="13" xfId="3" applyNumberFormat="1" applyFont="1" applyBorder="1" applyAlignment="1">
      <alignment horizontal="center" vertical="center"/>
    </xf>
    <xf numFmtId="41" fontId="7" fillId="0" borderId="2" xfId="3" applyNumberFormat="1" applyFont="1" applyBorder="1" applyAlignment="1">
      <alignment horizontal="center" vertical="center"/>
    </xf>
    <xf numFmtId="41" fontId="7" fillId="0" borderId="3" xfId="3" applyNumberFormat="1" applyFont="1" applyBorder="1" applyAlignment="1">
      <alignment horizontal="left" vertical="center" wrapText="1"/>
    </xf>
    <xf numFmtId="41" fontId="7" fillId="0" borderId="13" xfId="3" applyNumberFormat="1" applyFont="1" applyBorder="1" applyAlignment="1">
      <alignment horizontal="left" vertical="center" wrapText="1"/>
    </xf>
    <xf numFmtId="41" fontId="7" fillId="0" borderId="17" xfId="3" applyNumberFormat="1" applyFont="1" applyBorder="1" applyAlignment="1">
      <alignment horizontal="center" vertical="center" wrapText="1"/>
    </xf>
    <xf numFmtId="41" fontId="7" fillId="0" borderId="9" xfId="3" applyNumberFormat="1" applyFont="1" applyBorder="1" applyAlignment="1">
      <alignment horizontal="center" vertical="center" wrapText="1"/>
    </xf>
    <xf numFmtId="41" fontId="7" fillId="2" borderId="17" xfId="3" applyNumberFormat="1" applyFont="1" applyFill="1" applyBorder="1" applyAlignment="1">
      <alignment horizontal="center" vertical="center" wrapText="1"/>
    </xf>
    <xf numFmtId="41" fontId="7" fillId="2" borderId="9" xfId="3" applyNumberFormat="1" applyFont="1" applyFill="1" applyBorder="1" applyAlignment="1">
      <alignment horizontal="center" vertical="center" wrapText="1"/>
    </xf>
    <xf numFmtId="41" fontId="7" fillId="2" borderId="10" xfId="3" applyNumberFormat="1" applyFont="1" applyFill="1" applyBorder="1" applyAlignment="1">
      <alignment horizontal="center" vertical="center" wrapText="1"/>
    </xf>
    <xf numFmtId="41" fontId="7" fillId="2" borderId="9" xfId="3" applyNumberFormat="1" applyFont="1" applyFill="1" applyBorder="1" applyAlignment="1">
      <alignment horizontal="center" vertical="center"/>
    </xf>
    <xf numFmtId="41" fontId="7" fillId="2" borderId="10" xfId="3" applyNumberFormat="1" applyFont="1" applyFill="1" applyBorder="1" applyAlignment="1">
      <alignment horizontal="center" vertical="center"/>
    </xf>
    <xf numFmtId="38" fontId="19" fillId="2" borderId="0" xfId="1" applyFont="1" applyFill="1" applyAlignment="1">
      <alignment horizontal="left" vertical="center" wrapText="1"/>
    </xf>
    <xf numFmtId="38" fontId="28" fillId="2" borderId="0" xfId="1" applyFont="1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1" fontId="15" fillId="0" borderId="0" xfId="0" applyNumberFormat="1" applyFont="1" applyAlignment="1">
      <alignment horizontal="left" vertical="center"/>
    </xf>
  </cellXfs>
  <cellStyles count="18">
    <cellStyle name="パーセント" xfId="17" builtinId="5"/>
    <cellStyle name="桁区切り" xfId="1" builtinId="6"/>
    <cellStyle name="桁区切り 2" xfId="5" xr:uid="{00000000-0005-0000-0000-000002000000}"/>
    <cellStyle name="桁区切り 2 2" xfId="16" xr:uid="{00000000-0005-0000-0000-000003000000}"/>
    <cellStyle name="桁区切り 2 3" xfId="8" xr:uid="{00000000-0005-0000-0000-000004000000}"/>
    <cellStyle name="桁区切り 3" xfId="14" xr:uid="{00000000-0005-0000-0000-000005000000}"/>
    <cellStyle name="標準" xfId="0" builtinId="0"/>
    <cellStyle name="標準 2" xfId="2" xr:uid="{00000000-0005-0000-0000-000007000000}"/>
    <cellStyle name="標準 2 2" xfId="9" xr:uid="{00000000-0005-0000-0000-000008000000}"/>
    <cellStyle name="標準 2 3" xfId="10" xr:uid="{00000000-0005-0000-0000-000009000000}"/>
    <cellStyle name="標準 2 4" xfId="15" xr:uid="{00000000-0005-0000-0000-00000A000000}"/>
    <cellStyle name="標準 2 5" xfId="7" xr:uid="{00000000-0005-0000-0000-00000B000000}"/>
    <cellStyle name="標準 3" xfId="12" xr:uid="{00000000-0005-0000-0000-00000C000000}"/>
    <cellStyle name="標準 4" xfId="11" xr:uid="{00000000-0005-0000-0000-00000D000000}"/>
    <cellStyle name="標準 5" xfId="13" xr:uid="{00000000-0005-0000-0000-00000E000000}"/>
    <cellStyle name="標準 6" xfId="6" xr:uid="{00000000-0005-0000-0000-00000F000000}"/>
    <cellStyle name="標準_附属明細表PL・NW・WS　20060423修正版" xfId="3" xr:uid="{00000000-0005-0000-0000-000010000000}"/>
    <cellStyle name="標準１" xfId="4" xr:uid="{00000000-0005-0000-0000-000011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lumMod val="40000"/>
            <a:lumOff val="60000"/>
          </a:schemeClr>
        </a:solidFill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W49"/>
  <sheetViews>
    <sheetView view="pageBreakPreview" topLeftCell="A28" zoomScaleNormal="100" zoomScaleSheetLayoutView="100" workbookViewId="0">
      <selection activeCell="D31" sqref="D31:R48"/>
    </sheetView>
  </sheetViews>
  <sheetFormatPr defaultRowHeight="13.2" x14ac:dyDescent="0.2"/>
  <cols>
    <col min="1" max="1" width="0.88671875" customWidth="1"/>
    <col min="2" max="2" width="3.77734375" customWidth="1"/>
    <col min="3" max="3" width="16.77734375" customWidth="1"/>
    <col min="4" max="17" width="8.44140625" customWidth="1"/>
    <col min="18" max="18" width="16.21875" customWidth="1"/>
    <col min="19" max="19" width="0.6640625" customWidth="1"/>
    <col min="20" max="20" width="0.33203125" customWidth="1"/>
  </cols>
  <sheetData>
    <row r="1" spans="1:19" ht="18.75" customHeight="1" x14ac:dyDescent="0.2">
      <c r="A1" s="212" t="s">
        <v>12</v>
      </c>
      <c r="B1" s="213"/>
      <c r="C1" s="213"/>
      <c r="D1" s="213"/>
      <c r="E1" s="213"/>
    </row>
    <row r="2" spans="1:19" ht="24.75" customHeight="1" x14ac:dyDescent="0.2">
      <c r="A2" s="214" t="s">
        <v>185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9.5" customHeight="1" x14ac:dyDescent="0.2">
      <c r="A3" s="212" t="s">
        <v>13</v>
      </c>
      <c r="B3" s="213"/>
      <c r="C3" s="213"/>
      <c r="D3" s="213"/>
      <c r="E3" s="213"/>
      <c r="F3" s="213"/>
      <c r="G3" s="213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7.25" customHeight="1" x14ac:dyDescent="0.2">
      <c r="A4" s="215" t="s">
        <v>161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</row>
    <row r="5" spans="1:19" ht="16.5" customHeight="1" x14ac:dyDescent="0.2">
      <c r="A5" s="212" t="s">
        <v>14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</row>
    <row r="6" spans="1:19" ht="1.5" customHeight="1" x14ac:dyDescent="0.2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</row>
    <row r="7" spans="1:19" ht="20.25" customHeight="1" x14ac:dyDescent="0.2">
      <c r="B7" s="2" t="s">
        <v>15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 t="s">
        <v>169</v>
      </c>
      <c r="R7" s="4"/>
    </row>
    <row r="8" spans="1:19" ht="37.5" customHeight="1" x14ac:dyDescent="0.2">
      <c r="B8" s="206" t="s">
        <v>16</v>
      </c>
      <c r="C8" s="206"/>
      <c r="D8" s="220" t="s">
        <v>17</v>
      </c>
      <c r="E8" s="217"/>
      <c r="F8" s="220" t="s">
        <v>18</v>
      </c>
      <c r="G8" s="217"/>
      <c r="H8" s="220" t="s">
        <v>19</v>
      </c>
      <c r="I8" s="217"/>
      <c r="J8" s="220" t="s">
        <v>20</v>
      </c>
      <c r="K8" s="217"/>
      <c r="L8" s="220" t="s">
        <v>21</v>
      </c>
      <c r="M8" s="217"/>
      <c r="N8" s="217" t="s">
        <v>22</v>
      </c>
      <c r="O8" s="206"/>
      <c r="P8" s="218" t="s">
        <v>23</v>
      </c>
      <c r="Q8" s="219"/>
      <c r="R8" s="6"/>
    </row>
    <row r="9" spans="1:19" ht="14.1" customHeight="1" x14ac:dyDescent="0.2">
      <c r="B9" s="190" t="s">
        <v>24</v>
      </c>
      <c r="C9" s="190"/>
      <c r="D9" s="194">
        <f>SUM(D10:E18)</f>
        <v>22220258626</v>
      </c>
      <c r="E9" s="195"/>
      <c r="F9" s="194">
        <f>SUM(F10:G18)</f>
        <v>679673488</v>
      </c>
      <c r="G9" s="195"/>
      <c r="H9" s="194">
        <f>SUM(H10:I18)</f>
        <v>397670219</v>
      </c>
      <c r="I9" s="195"/>
      <c r="J9" s="194">
        <f>SUM(J10:K18)</f>
        <v>22502261895</v>
      </c>
      <c r="K9" s="195"/>
      <c r="L9" s="194">
        <f>SUM(L10:M18)</f>
        <v>13564442750</v>
      </c>
      <c r="M9" s="195"/>
      <c r="N9" s="195">
        <f>SUM(N10:O18)</f>
        <v>495871401</v>
      </c>
      <c r="O9" s="196"/>
      <c r="P9" s="197">
        <f>SUM(P10:Q18)</f>
        <v>8937819145</v>
      </c>
      <c r="Q9" s="197"/>
      <c r="R9" s="27"/>
    </row>
    <row r="10" spans="1:19" ht="14.1" customHeight="1" x14ac:dyDescent="0.2">
      <c r="B10" s="190" t="s">
        <v>25</v>
      </c>
      <c r="C10" s="190"/>
      <c r="D10" s="194">
        <v>1000571242</v>
      </c>
      <c r="E10" s="195"/>
      <c r="F10" s="194">
        <v>458745</v>
      </c>
      <c r="G10" s="195"/>
      <c r="H10" s="194">
        <v>0</v>
      </c>
      <c r="I10" s="195"/>
      <c r="J10" s="194">
        <f>D10+F10-H10</f>
        <v>1001029987</v>
      </c>
      <c r="K10" s="195"/>
      <c r="L10" s="194">
        <v>0</v>
      </c>
      <c r="M10" s="195"/>
      <c r="N10" s="195">
        <v>0</v>
      </c>
      <c r="O10" s="196"/>
      <c r="P10" s="197">
        <f>J10-L10</f>
        <v>1001029987</v>
      </c>
      <c r="Q10" s="197"/>
      <c r="R10" s="27"/>
    </row>
    <row r="11" spans="1:19" ht="14.1" customHeight="1" x14ac:dyDescent="0.2">
      <c r="B11" s="191" t="s">
        <v>26</v>
      </c>
      <c r="C11" s="191"/>
      <c r="D11" s="194">
        <v>0</v>
      </c>
      <c r="E11" s="195"/>
      <c r="F11" s="194">
        <v>0</v>
      </c>
      <c r="G11" s="195"/>
      <c r="H11" s="194">
        <v>0</v>
      </c>
      <c r="I11" s="195"/>
      <c r="J11" s="194">
        <f>D11+F11-H11</f>
        <v>0</v>
      </c>
      <c r="K11" s="195"/>
      <c r="L11" s="194">
        <v>0</v>
      </c>
      <c r="M11" s="195"/>
      <c r="N11" s="195">
        <v>0</v>
      </c>
      <c r="O11" s="196"/>
      <c r="P11" s="197">
        <f t="shared" ref="P11:P25" si="0">J11-L11</f>
        <v>0</v>
      </c>
      <c r="Q11" s="197"/>
      <c r="R11" s="27"/>
    </row>
    <row r="12" spans="1:19" ht="14.1" customHeight="1" x14ac:dyDescent="0.2">
      <c r="B12" s="191" t="s">
        <v>27</v>
      </c>
      <c r="C12" s="191"/>
      <c r="D12" s="194">
        <v>19163841166</v>
      </c>
      <c r="E12" s="195"/>
      <c r="F12" s="194">
        <v>544259248</v>
      </c>
      <c r="G12" s="195"/>
      <c r="H12" s="194">
        <v>139190599</v>
      </c>
      <c r="I12" s="195"/>
      <c r="J12" s="194">
        <f>D12+F12-H12</f>
        <v>19568909815</v>
      </c>
      <c r="K12" s="195"/>
      <c r="L12" s="194">
        <v>12392260459</v>
      </c>
      <c r="M12" s="195"/>
      <c r="N12" s="195">
        <v>444977196</v>
      </c>
      <c r="O12" s="196"/>
      <c r="P12" s="197">
        <f t="shared" si="0"/>
        <v>7176649356</v>
      </c>
      <c r="Q12" s="197"/>
      <c r="R12" s="27"/>
    </row>
    <row r="13" spans="1:19" ht="14.1" customHeight="1" x14ac:dyDescent="0.2">
      <c r="B13" s="190" t="s">
        <v>28</v>
      </c>
      <c r="C13" s="190"/>
      <c r="D13" s="194">
        <v>1796171038</v>
      </c>
      <c r="E13" s="195"/>
      <c r="F13" s="194">
        <v>118900995</v>
      </c>
      <c r="G13" s="195"/>
      <c r="H13" s="194">
        <v>0</v>
      </c>
      <c r="I13" s="195"/>
      <c r="J13" s="194">
        <f>D13+F13-H13</f>
        <v>1915072033</v>
      </c>
      <c r="K13" s="195"/>
      <c r="L13" s="194">
        <v>1172182291</v>
      </c>
      <c r="M13" s="195"/>
      <c r="N13" s="195">
        <v>50894205</v>
      </c>
      <c r="O13" s="196"/>
      <c r="P13" s="197">
        <f t="shared" si="0"/>
        <v>742889742</v>
      </c>
      <c r="Q13" s="197"/>
      <c r="R13" s="27"/>
    </row>
    <row r="14" spans="1:19" ht="14.1" customHeight="1" x14ac:dyDescent="0.2">
      <c r="B14" s="200" t="s">
        <v>29</v>
      </c>
      <c r="C14" s="200"/>
      <c r="D14" s="194">
        <v>0</v>
      </c>
      <c r="E14" s="195"/>
      <c r="F14" s="194">
        <v>0</v>
      </c>
      <c r="G14" s="195"/>
      <c r="H14" s="194">
        <v>0</v>
      </c>
      <c r="I14" s="195"/>
      <c r="J14" s="194">
        <f>D14+F14-H14</f>
        <v>0</v>
      </c>
      <c r="K14" s="195"/>
      <c r="L14" s="194">
        <v>0</v>
      </c>
      <c r="M14" s="195"/>
      <c r="N14" s="195">
        <v>0</v>
      </c>
      <c r="O14" s="196"/>
      <c r="P14" s="197">
        <f t="shared" si="0"/>
        <v>0</v>
      </c>
      <c r="Q14" s="197"/>
      <c r="R14" s="27"/>
    </row>
    <row r="15" spans="1:19" ht="14.1" customHeight="1" x14ac:dyDescent="0.2">
      <c r="B15" s="202" t="s">
        <v>30</v>
      </c>
      <c r="C15" s="202"/>
      <c r="D15" s="194">
        <v>0</v>
      </c>
      <c r="E15" s="195"/>
      <c r="F15" s="194">
        <v>0</v>
      </c>
      <c r="G15" s="195"/>
      <c r="H15" s="194">
        <v>0</v>
      </c>
      <c r="I15" s="195"/>
      <c r="J15" s="194">
        <f t="shared" ref="J15:J25" si="1">D15+F15-H15</f>
        <v>0</v>
      </c>
      <c r="K15" s="195"/>
      <c r="L15" s="194">
        <v>0</v>
      </c>
      <c r="M15" s="195"/>
      <c r="N15" s="195">
        <v>0</v>
      </c>
      <c r="O15" s="196"/>
      <c r="P15" s="197">
        <f t="shared" si="0"/>
        <v>0</v>
      </c>
      <c r="Q15" s="197"/>
      <c r="R15" s="27"/>
    </row>
    <row r="16" spans="1:19" ht="14.1" customHeight="1" x14ac:dyDescent="0.2">
      <c r="B16" s="200" t="s">
        <v>31</v>
      </c>
      <c r="C16" s="200"/>
      <c r="D16" s="194">
        <v>0</v>
      </c>
      <c r="E16" s="195"/>
      <c r="F16" s="194">
        <v>0</v>
      </c>
      <c r="G16" s="195"/>
      <c r="H16" s="194">
        <v>0</v>
      </c>
      <c r="I16" s="195"/>
      <c r="J16" s="194">
        <f t="shared" si="1"/>
        <v>0</v>
      </c>
      <c r="K16" s="195"/>
      <c r="L16" s="194">
        <v>0</v>
      </c>
      <c r="M16" s="195"/>
      <c r="N16" s="195">
        <v>0</v>
      </c>
      <c r="O16" s="196"/>
      <c r="P16" s="197">
        <f t="shared" si="0"/>
        <v>0</v>
      </c>
      <c r="Q16" s="197"/>
      <c r="R16" s="27"/>
    </row>
    <row r="17" spans="2:23" ht="14.1" customHeight="1" x14ac:dyDescent="0.2">
      <c r="B17" s="191" t="s">
        <v>32</v>
      </c>
      <c r="C17" s="191"/>
      <c r="D17" s="194">
        <v>0</v>
      </c>
      <c r="E17" s="195"/>
      <c r="F17" s="194">
        <v>0</v>
      </c>
      <c r="G17" s="195"/>
      <c r="H17" s="194">
        <v>0</v>
      </c>
      <c r="I17" s="195"/>
      <c r="J17" s="194">
        <f t="shared" si="1"/>
        <v>0</v>
      </c>
      <c r="K17" s="195"/>
      <c r="L17" s="194">
        <v>0</v>
      </c>
      <c r="M17" s="195"/>
      <c r="N17" s="195">
        <v>0</v>
      </c>
      <c r="O17" s="196"/>
      <c r="P17" s="197">
        <f t="shared" si="0"/>
        <v>0</v>
      </c>
      <c r="Q17" s="197"/>
      <c r="R17" s="27"/>
    </row>
    <row r="18" spans="2:23" ht="14.1" customHeight="1" x14ac:dyDescent="0.2">
      <c r="B18" s="191" t="s">
        <v>33</v>
      </c>
      <c r="C18" s="191"/>
      <c r="D18" s="194">
        <v>259675180</v>
      </c>
      <c r="E18" s="195"/>
      <c r="F18" s="194">
        <v>16054500</v>
      </c>
      <c r="G18" s="195"/>
      <c r="H18" s="194">
        <v>258479620</v>
      </c>
      <c r="I18" s="195"/>
      <c r="J18" s="194">
        <f t="shared" si="1"/>
        <v>17250060</v>
      </c>
      <c r="K18" s="195"/>
      <c r="L18" s="194">
        <v>0</v>
      </c>
      <c r="M18" s="195"/>
      <c r="N18" s="195">
        <v>0</v>
      </c>
      <c r="O18" s="196"/>
      <c r="P18" s="197">
        <f t="shared" si="0"/>
        <v>17250060</v>
      </c>
      <c r="Q18" s="197"/>
      <c r="R18" s="27"/>
    </row>
    <row r="19" spans="2:23" ht="14.1" customHeight="1" x14ac:dyDescent="0.2">
      <c r="B19" s="211" t="s">
        <v>34</v>
      </c>
      <c r="C19" s="211"/>
      <c r="D19" s="194">
        <f>SUM(D20:E24)</f>
        <v>18545319108</v>
      </c>
      <c r="E19" s="195"/>
      <c r="F19" s="194">
        <f>SUM(F20:G24)</f>
        <v>588010025</v>
      </c>
      <c r="G19" s="195"/>
      <c r="H19" s="194">
        <f>SUM(H20:I24)</f>
        <v>312762960</v>
      </c>
      <c r="I19" s="195"/>
      <c r="J19" s="194">
        <f>SUM(J20:K24)</f>
        <v>18820566173</v>
      </c>
      <c r="K19" s="195"/>
      <c r="L19" s="194">
        <f>SUM(L20:M24)</f>
        <v>11696027691</v>
      </c>
      <c r="M19" s="195"/>
      <c r="N19" s="195">
        <f>SUM(N20:O24)</f>
        <v>354346368</v>
      </c>
      <c r="O19" s="196"/>
      <c r="P19" s="197">
        <f>SUM(P20:Q24)</f>
        <v>7124538482</v>
      </c>
      <c r="Q19" s="197"/>
      <c r="R19" s="27"/>
    </row>
    <row r="20" spans="2:23" ht="14.1" customHeight="1" x14ac:dyDescent="0.2">
      <c r="B20" s="190" t="s">
        <v>35</v>
      </c>
      <c r="C20" s="190"/>
      <c r="D20" s="194">
        <v>18138499</v>
      </c>
      <c r="E20" s="195"/>
      <c r="F20" s="194">
        <v>620556</v>
      </c>
      <c r="G20" s="195"/>
      <c r="H20" s="194">
        <v>0</v>
      </c>
      <c r="I20" s="195"/>
      <c r="J20" s="194">
        <f t="shared" si="1"/>
        <v>18759055</v>
      </c>
      <c r="K20" s="195"/>
      <c r="L20" s="194">
        <v>0</v>
      </c>
      <c r="M20" s="195"/>
      <c r="N20" s="195">
        <v>0</v>
      </c>
      <c r="O20" s="196"/>
      <c r="P20" s="197">
        <f t="shared" si="0"/>
        <v>18759055</v>
      </c>
      <c r="Q20" s="197"/>
      <c r="R20" s="27"/>
    </row>
    <row r="21" spans="2:23" ht="14.1" customHeight="1" x14ac:dyDescent="0.2">
      <c r="B21" s="191" t="s">
        <v>36</v>
      </c>
      <c r="C21" s="191"/>
      <c r="D21" s="209">
        <v>153325988</v>
      </c>
      <c r="E21" s="210"/>
      <c r="F21" s="209">
        <v>20033728</v>
      </c>
      <c r="G21" s="210"/>
      <c r="H21" s="209">
        <v>0</v>
      </c>
      <c r="I21" s="210"/>
      <c r="J21" s="209">
        <f t="shared" si="1"/>
        <v>173359716</v>
      </c>
      <c r="K21" s="210"/>
      <c r="L21" s="194">
        <v>129844652</v>
      </c>
      <c r="M21" s="195"/>
      <c r="N21" s="195">
        <v>1430032</v>
      </c>
      <c r="O21" s="196"/>
      <c r="P21" s="197">
        <f t="shared" si="0"/>
        <v>43515064</v>
      </c>
      <c r="Q21" s="197"/>
      <c r="R21" s="27"/>
    </row>
    <row r="22" spans="2:23" ht="14.1" customHeight="1" x14ac:dyDescent="0.2">
      <c r="B22" s="190" t="s">
        <v>28</v>
      </c>
      <c r="C22" s="190"/>
      <c r="D22" s="209">
        <v>18258224981</v>
      </c>
      <c r="E22" s="210"/>
      <c r="F22" s="209">
        <v>346907722</v>
      </c>
      <c r="G22" s="210"/>
      <c r="H22" s="209">
        <v>0</v>
      </c>
      <c r="I22" s="210"/>
      <c r="J22" s="209">
        <f t="shared" si="1"/>
        <v>18605132703</v>
      </c>
      <c r="K22" s="210"/>
      <c r="L22" s="194">
        <v>11566183039</v>
      </c>
      <c r="M22" s="195"/>
      <c r="N22" s="195">
        <v>352916336</v>
      </c>
      <c r="O22" s="196"/>
      <c r="P22" s="197">
        <f t="shared" si="0"/>
        <v>7038949664</v>
      </c>
      <c r="Q22" s="197"/>
      <c r="R22" s="27"/>
    </row>
    <row r="23" spans="2:23" ht="14.1" customHeight="1" x14ac:dyDescent="0.2">
      <c r="B23" s="190" t="s">
        <v>32</v>
      </c>
      <c r="C23" s="190"/>
      <c r="D23" s="209">
        <v>0</v>
      </c>
      <c r="E23" s="210"/>
      <c r="F23" s="209">
        <v>0</v>
      </c>
      <c r="G23" s="210"/>
      <c r="H23" s="209">
        <v>0</v>
      </c>
      <c r="I23" s="210"/>
      <c r="J23" s="209">
        <f t="shared" si="1"/>
        <v>0</v>
      </c>
      <c r="K23" s="210"/>
      <c r="L23" s="194">
        <v>0</v>
      </c>
      <c r="M23" s="195"/>
      <c r="N23" s="195">
        <v>0</v>
      </c>
      <c r="O23" s="196"/>
      <c r="P23" s="197">
        <f t="shared" si="0"/>
        <v>0</v>
      </c>
      <c r="Q23" s="197"/>
      <c r="R23" s="27"/>
    </row>
    <row r="24" spans="2:23" ht="14.1" customHeight="1" x14ac:dyDescent="0.2">
      <c r="B24" s="191" t="s">
        <v>33</v>
      </c>
      <c r="C24" s="191"/>
      <c r="D24" s="209">
        <v>115629640</v>
      </c>
      <c r="E24" s="210"/>
      <c r="F24" s="209">
        <v>220448019</v>
      </c>
      <c r="G24" s="210"/>
      <c r="H24" s="209">
        <v>312762960</v>
      </c>
      <c r="I24" s="210"/>
      <c r="J24" s="209">
        <f t="shared" si="1"/>
        <v>23314699</v>
      </c>
      <c r="K24" s="210"/>
      <c r="L24" s="194">
        <v>0</v>
      </c>
      <c r="M24" s="195"/>
      <c r="N24" s="195">
        <v>0</v>
      </c>
      <c r="O24" s="196"/>
      <c r="P24" s="197">
        <f t="shared" si="0"/>
        <v>23314699</v>
      </c>
      <c r="Q24" s="197"/>
      <c r="R24" s="27"/>
    </row>
    <row r="25" spans="2:23" ht="14.1" customHeight="1" x14ac:dyDescent="0.2">
      <c r="B25" s="190" t="s">
        <v>37</v>
      </c>
      <c r="C25" s="190"/>
      <c r="D25" s="209">
        <v>1718675164</v>
      </c>
      <c r="E25" s="210"/>
      <c r="F25" s="209">
        <v>30682529</v>
      </c>
      <c r="G25" s="210"/>
      <c r="H25" s="209">
        <v>67568334</v>
      </c>
      <c r="I25" s="210"/>
      <c r="J25" s="209">
        <f t="shared" si="1"/>
        <v>1681789359</v>
      </c>
      <c r="K25" s="210"/>
      <c r="L25" s="194">
        <v>1440106684</v>
      </c>
      <c r="M25" s="195"/>
      <c r="N25" s="195">
        <v>38540966</v>
      </c>
      <c r="O25" s="196"/>
      <c r="P25" s="197">
        <f t="shared" si="0"/>
        <v>241682675</v>
      </c>
      <c r="Q25" s="197"/>
      <c r="R25" s="27"/>
    </row>
    <row r="26" spans="2:23" ht="14.1" customHeight="1" x14ac:dyDescent="0.2">
      <c r="B26" s="207" t="s">
        <v>9</v>
      </c>
      <c r="C26" s="208"/>
      <c r="D26" s="194">
        <f>D9+D19+D25</f>
        <v>42484252898</v>
      </c>
      <c r="E26" s="195"/>
      <c r="F26" s="194">
        <f>F9+F19+F25</f>
        <v>1298366042</v>
      </c>
      <c r="G26" s="195"/>
      <c r="H26" s="194">
        <f>H9+H19+H25</f>
        <v>778001513</v>
      </c>
      <c r="I26" s="195"/>
      <c r="J26" s="194">
        <f>J9+J19+J25</f>
        <v>43004617427</v>
      </c>
      <c r="K26" s="195"/>
      <c r="L26" s="194">
        <f>L9+L19+L25</f>
        <v>26700577125</v>
      </c>
      <c r="M26" s="195"/>
      <c r="N26" s="195">
        <f>N9+N19+N25</f>
        <v>888758735</v>
      </c>
      <c r="O26" s="196"/>
      <c r="P26" s="197">
        <f>P9+P19+P25</f>
        <v>16304040302</v>
      </c>
      <c r="Q26" s="197"/>
      <c r="R26" s="27"/>
    </row>
    <row r="27" spans="2:23" ht="8.4" customHeight="1" x14ac:dyDescent="0.2">
      <c r="B27" s="7"/>
      <c r="C27" s="8"/>
      <c r="D27" s="28"/>
      <c r="E27" s="28"/>
      <c r="F27" s="28"/>
      <c r="G27" s="28"/>
      <c r="H27" s="28"/>
      <c r="I27" s="28"/>
      <c r="J27" s="28"/>
      <c r="K27" s="28"/>
      <c r="L27" s="29"/>
      <c r="M27" s="29"/>
      <c r="N27" s="29"/>
      <c r="O27" s="29"/>
      <c r="P27" s="30"/>
      <c r="Q27" s="30"/>
      <c r="R27" s="30"/>
    </row>
    <row r="28" spans="2:23" ht="20.25" customHeight="1" x14ac:dyDescent="0.2">
      <c r="B28" s="9" t="s">
        <v>162</v>
      </c>
      <c r="C28" s="1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32"/>
      <c r="Q28" s="32"/>
      <c r="R28" s="33" t="s">
        <v>169</v>
      </c>
    </row>
    <row r="29" spans="2:23" ht="12.9" customHeight="1" x14ac:dyDescent="0.2">
      <c r="B29" s="206" t="s">
        <v>16</v>
      </c>
      <c r="C29" s="206"/>
      <c r="D29" s="203" t="s">
        <v>38</v>
      </c>
      <c r="E29" s="203"/>
      <c r="F29" s="203" t="s">
        <v>39</v>
      </c>
      <c r="G29" s="203"/>
      <c r="H29" s="203" t="s">
        <v>40</v>
      </c>
      <c r="I29" s="203"/>
      <c r="J29" s="203" t="s">
        <v>41</v>
      </c>
      <c r="K29" s="203"/>
      <c r="L29" s="203" t="s">
        <v>42</v>
      </c>
      <c r="M29" s="203"/>
      <c r="N29" s="203" t="s">
        <v>43</v>
      </c>
      <c r="O29" s="203"/>
      <c r="P29" s="203" t="s">
        <v>44</v>
      </c>
      <c r="Q29" s="203"/>
      <c r="R29" s="203" t="s">
        <v>45</v>
      </c>
    </row>
    <row r="30" spans="2:23" ht="12.9" customHeight="1" x14ac:dyDescent="0.2">
      <c r="B30" s="206"/>
      <c r="C30" s="206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</row>
    <row r="31" spans="2:23" ht="14.1" customHeight="1" x14ac:dyDescent="0.2">
      <c r="B31" s="204" t="s">
        <v>24</v>
      </c>
      <c r="C31" s="205"/>
      <c r="D31" s="185">
        <f>SUM(D32:E40)</f>
        <v>2019571691</v>
      </c>
      <c r="E31" s="186"/>
      <c r="F31" s="185">
        <f>SUM(F32:G40)</f>
        <v>3000430337</v>
      </c>
      <c r="G31" s="186"/>
      <c r="H31" s="185">
        <f>SUM(H32:I40)</f>
        <v>1050393166</v>
      </c>
      <c r="I31" s="186"/>
      <c r="J31" s="185">
        <f>SUM(J32:K40)</f>
        <v>237177845</v>
      </c>
      <c r="K31" s="186"/>
      <c r="L31" s="185">
        <f>SUM(L32:M40)</f>
        <v>1885899884</v>
      </c>
      <c r="M31" s="186"/>
      <c r="N31" s="185">
        <f>SUM(N32:O40)</f>
        <v>120450545</v>
      </c>
      <c r="O31" s="186"/>
      <c r="P31" s="185">
        <f>SUM(P32:Q40)</f>
        <v>623895677</v>
      </c>
      <c r="Q31" s="186"/>
      <c r="R31" s="158">
        <f>+SUM(R32:R40)</f>
        <v>8937819145</v>
      </c>
      <c r="W31" s="38"/>
    </row>
    <row r="32" spans="2:23" ht="14.1" customHeight="1" x14ac:dyDescent="0.2">
      <c r="B32" s="191" t="s">
        <v>35</v>
      </c>
      <c r="C32" s="191"/>
      <c r="D32" s="185">
        <v>873990630</v>
      </c>
      <c r="E32" s="186"/>
      <c r="F32" s="185">
        <v>31933989</v>
      </c>
      <c r="G32" s="186"/>
      <c r="H32" s="185">
        <v>458745</v>
      </c>
      <c r="I32" s="186"/>
      <c r="J32" s="185">
        <v>0</v>
      </c>
      <c r="K32" s="186"/>
      <c r="L32" s="185">
        <v>64996674</v>
      </c>
      <c r="M32" s="186"/>
      <c r="N32" s="185">
        <v>7819030</v>
      </c>
      <c r="O32" s="186"/>
      <c r="P32" s="185">
        <v>21830919</v>
      </c>
      <c r="Q32" s="186"/>
      <c r="R32" s="158">
        <v>1001029987</v>
      </c>
      <c r="W32" s="38"/>
    </row>
    <row r="33" spans="2:23" ht="14.1" customHeight="1" x14ac:dyDescent="0.2">
      <c r="B33" s="191" t="s">
        <v>26</v>
      </c>
      <c r="C33" s="191"/>
      <c r="D33" s="185">
        <v>0</v>
      </c>
      <c r="E33" s="186"/>
      <c r="F33" s="185">
        <v>0</v>
      </c>
      <c r="G33" s="186"/>
      <c r="H33" s="185">
        <v>0</v>
      </c>
      <c r="I33" s="186"/>
      <c r="J33" s="185">
        <v>0</v>
      </c>
      <c r="K33" s="186"/>
      <c r="L33" s="185">
        <v>0</v>
      </c>
      <c r="M33" s="186"/>
      <c r="N33" s="185">
        <v>0</v>
      </c>
      <c r="O33" s="186"/>
      <c r="P33" s="185">
        <v>0</v>
      </c>
      <c r="Q33" s="186"/>
      <c r="R33" s="158">
        <v>0</v>
      </c>
      <c r="W33" s="38"/>
    </row>
    <row r="34" spans="2:23" ht="14.1" customHeight="1" x14ac:dyDescent="0.2">
      <c r="B34" s="190" t="s">
        <v>27</v>
      </c>
      <c r="C34" s="190"/>
      <c r="D34" s="185">
        <v>1030351645</v>
      </c>
      <c r="E34" s="186"/>
      <c r="F34" s="185">
        <v>2516621329</v>
      </c>
      <c r="G34" s="186"/>
      <c r="H34" s="185">
        <v>1033004066</v>
      </c>
      <c r="I34" s="186"/>
      <c r="J34" s="185">
        <v>226836514</v>
      </c>
      <c r="K34" s="186"/>
      <c r="L34" s="185">
        <v>1688444381</v>
      </c>
      <c r="M34" s="186"/>
      <c r="N34" s="185">
        <v>110434510</v>
      </c>
      <c r="O34" s="186"/>
      <c r="P34" s="185">
        <v>570956911</v>
      </c>
      <c r="Q34" s="186"/>
      <c r="R34" s="158">
        <v>7176649356</v>
      </c>
      <c r="W34" s="38"/>
    </row>
    <row r="35" spans="2:23" ht="14.1" customHeight="1" x14ac:dyDescent="0.2">
      <c r="B35" s="191" t="s">
        <v>28</v>
      </c>
      <c r="C35" s="191"/>
      <c r="D35" s="185">
        <v>114074416</v>
      </c>
      <c r="E35" s="186"/>
      <c r="F35" s="185">
        <v>442110459</v>
      </c>
      <c r="G35" s="186"/>
      <c r="H35" s="185">
        <v>16930355</v>
      </c>
      <c r="I35" s="186"/>
      <c r="J35" s="185">
        <v>10341331</v>
      </c>
      <c r="K35" s="186"/>
      <c r="L35" s="185">
        <v>130418329</v>
      </c>
      <c r="M35" s="186"/>
      <c r="N35" s="185">
        <v>2197005</v>
      </c>
      <c r="O35" s="186"/>
      <c r="P35" s="185">
        <v>26817847</v>
      </c>
      <c r="Q35" s="186"/>
      <c r="R35" s="158">
        <v>742889742</v>
      </c>
      <c r="W35" s="38"/>
    </row>
    <row r="36" spans="2:23" ht="14.1" customHeight="1" x14ac:dyDescent="0.2">
      <c r="B36" s="200" t="s">
        <v>29</v>
      </c>
      <c r="C36" s="200"/>
      <c r="D36" s="185">
        <v>0</v>
      </c>
      <c r="E36" s="186"/>
      <c r="F36" s="185">
        <v>0</v>
      </c>
      <c r="G36" s="186"/>
      <c r="H36" s="185">
        <v>0</v>
      </c>
      <c r="I36" s="186"/>
      <c r="J36" s="185">
        <v>0</v>
      </c>
      <c r="K36" s="186"/>
      <c r="L36" s="185">
        <v>0</v>
      </c>
      <c r="M36" s="201"/>
      <c r="N36" s="198">
        <v>0</v>
      </c>
      <c r="O36" s="198"/>
      <c r="P36" s="199">
        <v>0</v>
      </c>
      <c r="Q36" s="199"/>
      <c r="R36" s="159">
        <v>0</v>
      </c>
      <c r="W36" s="38"/>
    </row>
    <row r="37" spans="2:23" ht="14.1" customHeight="1" x14ac:dyDescent="0.2">
      <c r="B37" s="202" t="s">
        <v>30</v>
      </c>
      <c r="C37" s="202"/>
      <c r="D37" s="185">
        <v>0</v>
      </c>
      <c r="E37" s="186"/>
      <c r="F37" s="185">
        <v>0</v>
      </c>
      <c r="G37" s="186"/>
      <c r="H37" s="185">
        <v>0</v>
      </c>
      <c r="I37" s="186"/>
      <c r="J37" s="185">
        <v>0</v>
      </c>
      <c r="K37" s="186"/>
      <c r="L37" s="185">
        <v>0</v>
      </c>
      <c r="M37" s="201"/>
      <c r="N37" s="198">
        <v>0</v>
      </c>
      <c r="O37" s="198"/>
      <c r="P37" s="199">
        <v>0</v>
      </c>
      <c r="Q37" s="199"/>
      <c r="R37" s="159">
        <v>0</v>
      </c>
      <c r="W37" s="38"/>
    </row>
    <row r="38" spans="2:23" ht="14.1" customHeight="1" x14ac:dyDescent="0.2">
      <c r="B38" s="200" t="s">
        <v>31</v>
      </c>
      <c r="C38" s="200"/>
      <c r="D38" s="185">
        <v>0</v>
      </c>
      <c r="E38" s="186"/>
      <c r="F38" s="185">
        <v>0</v>
      </c>
      <c r="G38" s="186"/>
      <c r="H38" s="185">
        <v>0</v>
      </c>
      <c r="I38" s="186"/>
      <c r="J38" s="185">
        <v>0</v>
      </c>
      <c r="K38" s="186"/>
      <c r="L38" s="185">
        <v>0</v>
      </c>
      <c r="M38" s="201"/>
      <c r="N38" s="198">
        <v>0</v>
      </c>
      <c r="O38" s="198"/>
      <c r="P38" s="199">
        <v>0</v>
      </c>
      <c r="Q38" s="199"/>
      <c r="R38" s="159">
        <v>0</v>
      </c>
      <c r="W38" s="38"/>
    </row>
    <row r="39" spans="2:23" ht="14.1" customHeight="1" x14ac:dyDescent="0.2">
      <c r="B39" s="191" t="s">
        <v>32</v>
      </c>
      <c r="C39" s="191"/>
      <c r="D39" s="185">
        <v>0</v>
      </c>
      <c r="E39" s="186"/>
      <c r="F39" s="185">
        <v>0</v>
      </c>
      <c r="G39" s="186"/>
      <c r="H39" s="185">
        <v>0</v>
      </c>
      <c r="I39" s="186"/>
      <c r="J39" s="185">
        <v>0</v>
      </c>
      <c r="K39" s="186"/>
      <c r="L39" s="185">
        <v>0</v>
      </c>
      <c r="M39" s="186"/>
      <c r="N39" s="185">
        <v>0</v>
      </c>
      <c r="O39" s="186"/>
      <c r="P39" s="185">
        <v>0</v>
      </c>
      <c r="Q39" s="186"/>
      <c r="R39" s="158">
        <v>0</v>
      </c>
      <c r="W39" s="38"/>
    </row>
    <row r="40" spans="2:23" ht="14.1" customHeight="1" x14ac:dyDescent="0.2">
      <c r="B40" s="191" t="s">
        <v>33</v>
      </c>
      <c r="C40" s="191"/>
      <c r="D40" s="185">
        <v>1155000</v>
      </c>
      <c r="E40" s="186"/>
      <c r="F40" s="185">
        <v>9764560</v>
      </c>
      <c r="G40" s="186"/>
      <c r="H40" s="185">
        <v>0</v>
      </c>
      <c r="I40" s="186"/>
      <c r="J40" s="185">
        <v>0</v>
      </c>
      <c r="K40" s="186"/>
      <c r="L40" s="185">
        <v>2040500</v>
      </c>
      <c r="M40" s="186"/>
      <c r="N40" s="185">
        <v>0</v>
      </c>
      <c r="O40" s="186"/>
      <c r="P40" s="185">
        <v>4290000</v>
      </c>
      <c r="Q40" s="186"/>
      <c r="R40" s="158">
        <v>17250060</v>
      </c>
      <c r="W40" s="38"/>
    </row>
    <row r="41" spans="2:23" ht="14.1" customHeight="1" x14ac:dyDescent="0.2">
      <c r="B41" s="192" t="s">
        <v>34</v>
      </c>
      <c r="C41" s="193"/>
      <c r="D41" s="194">
        <f>SUM(D42:E46)</f>
        <v>6134984065</v>
      </c>
      <c r="E41" s="195"/>
      <c r="F41" s="194">
        <f>SUM(F42:G46)</f>
        <v>85368807</v>
      </c>
      <c r="G41" s="195"/>
      <c r="H41" s="194">
        <f>SUM(H42:I46)</f>
        <v>0</v>
      </c>
      <c r="I41" s="195"/>
      <c r="J41" s="194">
        <f>SUM(J42:K46)</f>
        <v>0</v>
      </c>
      <c r="K41" s="195"/>
      <c r="L41" s="194">
        <f>SUM(L42:M46)</f>
        <v>339472070</v>
      </c>
      <c r="M41" s="195"/>
      <c r="N41" s="195">
        <f>SUM(N42:O46)</f>
        <v>450847114</v>
      </c>
      <c r="O41" s="196"/>
      <c r="P41" s="197">
        <f>SUM(P42:Q46)</f>
        <v>113866426</v>
      </c>
      <c r="Q41" s="197"/>
      <c r="R41" s="158">
        <f>SUM(R42:S46)</f>
        <v>7124538482</v>
      </c>
      <c r="S41" s="11"/>
      <c r="W41" s="38"/>
    </row>
    <row r="42" spans="2:23" ht="14.1" customHeight="1" x14ac:dyDescent="0.2">
      <c r="B42" s="191" t="s">
        <v>35</v>
      </c>
      <c r="C42" s="191"/>
      <c r="D42" s="185">
        <v>8636230</v>
      </c>
      <c r="E42" s="186"/>
      <c r="F42" s="185">
        <v>0</v>
      </c>
      <c r="G42" s="186"/>
      <c r="H42" s="185">
        <v>0</v>
      </c>
      <c r="I42" s="186"/>
      <c r="J42" s="185">
        <v>0</v>
      </c>
      <c r="K42" s="186"/>
      <c r="L42" s="185">
        <v>3400874</v>
      </c>
      <c r="M42" s="186"/>
      <c r="N42" s="185">
        <v>350110</v>
      </c>
      <c r="O42" s="186"/>
      <c r="P42" s="185">
        <v>6371841</v>
      </c>
      <c r="Q42" s="186"/>
      <c r="R42" s="158">
        <v>18759055</v>
      </c>
      <c r="W42" s="38"/>
    </row>
    <row r="43" spans="2:23" ht="14.1" customHeight="1" x14ac:dyDescent="0.2">
      <c r="B43" s="191" t="s">
        <v>36</v>
      </c>
      <c r="C43" s="191"/>
      <c r="D43" s="185">
        <v>0</v>
      </c>
      <c r="E43" s="186"/>
      <c r="F43" s="185">
        <v>43515062</v>
      </c>
      <c r="G43" s="186"/>
      <c r="H43" s="185">
        <v>0</v>
      </c>
      <c r="I43" s="186"/>
      <c r="J43" s="185">
        <v>0</v>
      </c>
      <c r="K43" s="186"/>
      <c r="L43" s="185">
        <v>2</v>
      </c>
      <c r="M43" s="186"/>
      <c r="N43" s="185">
        <v>0</v>
      </c>
      <c r="O43" s="186"/>
      <c r="P43" s="185">
        <v>0</v>
      </c>
      <c r="Q43" s="186"/>
      <c r="R43" s="158">
        <v>43515064</v>
      </c>
      <c r="W43" s="38"/>
    </row>
    <row r="44" spans="2:23" ht="14.1" customHeight="1" x14ac:dyDescent="0.2">
      <c r="B44" s="190" t="s">
        <v>28</v>
      </c>
      <c r="C44" s="190"/>
      <c r="D44" s="185">
        <v>6107213136</v>
      </c>
      <c r="E44" s="186"/>
      <c r="F44" s="185">
        <v>41853745</v>
      </c>
      <c r="G44" s="186"/>
      <c r="H44" s="185">
        <v>0</v>
      </c>
      <c r="I44" s="186"/>
      <c r="J44" s="185">
        <v>0</v>
      </c>
      <c r="K44" s="186"/>
      <c r="L44" s="185">
        <v>331891194</v>
      </c>
      <c r="M44" s="186"/>
      <c r="N44" s="185">
        <v>450497004</v>
      </c>
      <c r="O44" s="186"/>
      <c r="P44" s="185">
        <v>107494585</v>
      </c>
      <c r="Q44" s="186"/>
      <c r="R44" s="158">
        <v>7038949664</v>
      </c>
      <c r="W44" s="38"/>
    </row>
    <row r="45" spans="2:23" ht="14.1" customHeight="1" x14ac:dyDescent="0.2">
      <c r="B45" s="191" t="s">
        <v>32</v>
      </c>
      <c r="C45" s="191"/>
      <c r="D45" s="185">
        <v>0</v>
      </c>
      <c r="E45" s="186"/>
      <c r="F45" s="185">
        <v>0</v>
      </c>
      <c r="G45" s="186"/>
      <c r="H45" s="185">
        <v>0</v>
      </c>
      <c r="I45" s="186"/>
      <c r="J45" s="185">
        <v>0</v>
      </c>
      <c r="K45" s="186"/>
      <c r="L45" s="185">
        <v>0</v>
      </c>
      <c r="M45" s="186"/>
      <c r="N45" s="185">
        <v>0</v>
      </c>
      <c r="O45" s="186"/>
      <c r="P45" s="185">
        <v>0</v>
      </c>
      <c r="Q45" s="186"/>
      <c r="R45" s="158">
        <v>0</v>
      </c>
      <c r="W45" s="38"/>
    </row>
    <row r="46" spans="2:23" ht="14.1" customHeight="1" x14ac:dyDescent="0.2">
      <c r="B46" s="190" t="s">
        <v>33</v>
      </c>
      <c r="C46" s="190"/>
      <c r="D46" s="185">
        <v>19134699</v>
      </c>
      <c r="E46" s="186"/>
      <c r="F46" s="185">
        <v>0</v>
      </c>
      <c r="G46" s="186"/>
      <c r="H46" s="185">
        <v>0</v>
      </c>
      <c r="I46" s="186"/>
      <c r="J46" s="185">
        <v>0</v>
      </c>
      <c r="K46" s="186"/>
      <c r="L46" s="185">
        <v>4180000</v>
      </c>
      <c r="M46" s="186"/>
      <c r="N46" s="185">
        <v>0</v>
      </c>
      <c r="O46" s="186"/>
      <c r="P46" s="185">
        <v>0</v>
      </c>
      <c r="Q46" s="186"/>
      <c r="R46" s="158">
        <v>23314699</v>
      </c>
      <c r="W46" s="38"/>
    </row>
    <row r="47" spans="2:23" ht="14.1" customHeight="1" x14ac:dyDescent="0.2">
      <c r="B47" s="188" t="s">
        <v>37</v>
      </c>
      <c r="C47" s="189"/>
      <c r="D47" s="185">
        <v>8910011</v>
      </c>
      <c r="E47" s="186"/>
      <c r="F47" s="185">
        <v>24719122</v>
      </c>
      <c r="G47" s="186"/>
      <c r="H47" s="185">
        <v>9480077</v>
      </c>
      <c r="I47" s="186"/>
      <c r="J47" s="185">
        <v>3</v>
      </c>
      <c r="K47" s="186"/>
      <c r="L47" s="185">
        <v>182331566</v>
      </c>
      <c r="M47" s="186"/>
      <c r="N47" s="185">
        <v>2723807</v>
      </c>
      <c r="O47" s="186"/>
      <c r="P47" s="185">
        <v>13518089</v>
      </c>
      <c r="Q47" s="186"/>
      <c r="R47" s="158">
        <v>241682675</v>
      </c>
      <c r="W47" s="38"/>
    </row>
    <row r="48" spans="2:23" ht="13.5" customHeight="1" x14ac:dyDescent="0.2">
      <c r="B48" s="187" t="s">
        <v>45</v>
      </c>
      <c r="C48" s="187"/>
      <c r="D48" s="185">
        <f>D31+D41+D47</f>
        <v>8163465767</v>
      </c>
      <c r="E48" s="186"/>
      <c r="F48" s="185">
        <f>F31+F41+F47</f>
        <v>3110518266</v>
      </c>
      <c r="G48" s="186"/>
      <c r="H48" s="185">
        <f>H31+H41+H47</f>
        <v>1059873243</v>
      </c>
      <c r="I48" s="186"/>
      <c r="J48" s="185">
        <f>J31+J41+J47</f>
        <v>237177848</v>
      </c>
      <c r="K48" s="186"/>
      <c r="L48" s="185">
        <f>L31+L41+L47</f>
        <v>2407703520</v>
      </c>
      <c r="M48" s="186"/>
      <c r="N48" s="185">
        <f>N31+N41+N47</f>
        <v>574021466</v>
      </c>
      <c r="O48" s="186"/>
      <c r="P48" s="185">
        <f>P31+P41+P47</f>
        <v>751280192</v>
      </c>
      <c r="Q48" s="186"/>
      <c r="R48" s="158">
        <f>R31+R41+R47</f>
        <v>16304040302</v>
      </c>
      <c r="W48" s="38"/>
    </row>
    <row r="49" spans="4:18" ht="3" customHeight="1" x14ac:dyDescent="0.2"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</row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</mergeCells>
  <phoneticPr fontId="3"/>
  <printOptions horizontalCentered="1"/>
  <pageMargins left="0" right="0" top="0.98425196850393704" bottom="0" header="0.31496062992125984" footer="0.31496062992125984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/>
  <dimension ref="B1:I43"/>
  <sheetViews>
    <sheetView view="pageBreakPreview" topLeftCell="A29" zoomScale="110" zoomScaleNormal="100" zoomScaleSheetLayoutView="110" workbookViewId="0">
      <selection activeCell="F41" sqref="F41"/>
    </sheetView>
  </sheetViews>
  <sheetFormatPr defaultColWidth="9" defaultRowHeight="13.2" x14ac:dyDescent="0.2"/>
  <cols>
    <col min="1" max="1" width="0.44140625" style="38" customWidth="1"/>
    <col min="2" max="2" width="18.44140625" style="38" customWidth="1"/>
    <col min="3" max="3" width="12.6640625" style="38" customWidth="1"/>
    <col min="4" max="4" width="8.21875" style="38" customWidth="1"/>
    <col min="5" max="5" width="16.77734375" style="38" customWidth="1"/>
    <col min="6" max="6" width="11.109375" style="38" customWidth="1"/>
    <col min="7" max="7" width="0.77734375" style="38" customWidth="1"/>
    <col min="8" max="8" width="16.77734375" style="38" customWidth="1"/>
    <col min="9" max="9" width="10.44140625" style="38" bestFit="1" customWidth="1"/>
    <col min="10" max="11" width="12.77734375" style="38" bestFit="1" customWidth="1"/>
    <col min="12" max="16384" width="9" style="38"/>
  </cols>
  <sheetData>
    <row r="1" spans="2:6" ht="12" customHeight="1" x14ac:dyDescent="0.2"/>
    <row r="2" spans="2:6" ht="15" customHeight="1" x14ac:dyDescent="0.2">
      <c r="B2" s="268" t="s">
        <v>139</v>
      </c>
      <c r="C2" s="269"/>
      <c r="D2" s="269"/>
      <c r="E2" s="269"/>
      <c r="F2" s="269"/>
    </row>
    <row r="3" spans="2:6" ht="14.25" customHeight="1" x14ac:dyDescent="0.15">
      <c r="B3" s="44" t="s">
        <v>140</v>
      </c>
      <c r="F3" s="45" t="s">
        <v>169</v>
      </c>
    </row>
    <row r="4" spans="2:6" x14ac:dyDescent="0.2">
      <c r="B4" s="46" t="s">
        <v>141</v>
      </c>
      <c r="C4" s="46" t="s">
        <v>123</v>
      </c>
      <c r="D4" s="47" t="s">
        <v>142</v>
      </c>
      <c r="E4" s="47"/>
      <c r="F4" s="48" t="s">
        <v>0</v>
      </c>
    </row>
    <row r="5" spans="2:6" x14ac:dyDescent="0.2">
      <c r="B5" s="270" t="s">
        <v>143</v>
      </c>
      <c r="C5" s="270" t="s">
        <v>10</v>
      </c>
      <c r="D5" s="49" t="s">
        <v>621</v>
      </c>
      <c r="E5" s="50"/>
      <c r="F5" s="183">
        <v>228144432</v>
      </c>
    </row>
    <row r="6" spans="2:6" x14ac:dyDescent="0.2">
      <c r="B6" s="271"/>
      <c r="C6" s="271"/>
      <c r="D6" s="49" t="s">
        <v>622</v>
      </c>
      <c r="E6" s="50"/>
      <c r="F6" s="183">
        <v>221991600</v>
      </c>
    </row>
    <row r="7" spans="2:6" x14ac:dyDescent="0.2">
      <c r="B7" s="271"/>
      <c r="C7" s="271"/>
      <c r="D7" s="49" t="s">
        <v>623</v>
      </c>
      <c r="E7" s="50"/>
      <c r="F7" s="183">
        <v>25626100</v>
      </c>
    </row>
    <row r="8" spans="2:6" x14ac:dyDescent="0.2">
      <c r="B8" s="271"/>
      <c r="C8" s="271"/>
      <c r="D8" s="49" t="s">
        <v>624</v>
      </c>
      <c r="E8" s="50"/>
      <c r="F8" s="51">
        <v>36523750</v>
      </c>
    </row>
    <row r="9" spans="2:6" x14ac:dyDescent="0.2">
      <c r="B9" s="271"/>
      <c r="C9" s="271"/>
      <c r="D9" s="49" t="s">
        <v>625</v>
      </c>
      <c r="E9" s="50"/>
      <c r="F9" s="51">
        <v>2918250</v>
      </c>
    </row>
    <row r="10" spans="2:6" x14ac:dyDescent="0.2">
      <c r="B10" s="271"/>
      <c r="C10" s="271"/>
      <c r="D10" s="49" t="s">
        <v>626</v>
      </c>
      <c r="E10" s="50"/>
      <c r="F10" s="51">
        <v>14658000</v>
      </c>
    </row>
    <row r="11" spans="2:6" x14ac:dyDescent="0.2">
      <c r="B11" s="271"/>
      <c r="C11" s="271"/>
      <c r="D11" s="49" t="s">
        <v>627</v>
      </c>
      <c r="E11" s="50"/>
      <c r="F11" s="51">
        <v>41912000</v>
      </c>
    </row>
    <row r="12" spans="2:6" x14ac:dyDescent="0.2">
      <c r="B12" s="271"/>
      <c r="C12" s="271"/>
      <c r="D12" s="49" t="s">
        <v>628</v>
      </c>
      <c r="E12" s="50"/>
      <c r="F12" s="51">
        <v>25534000</v>
      </c>
    </row>
    <row r="13" spans="2:6" x14ac:dyDescent="0.2">
      <c r="B13" s="271"/>
      <c r="C13" s="271"/>
      <c r="D13" s="49" t="s">
        <v>629</v>
      </c>
      <c r="E13" s="50"/>
      <c r="F13" s="51">
        <v>697000</v>
      </c>
    </row>
    <row r="14" spans="2:6" x14ac:dyDescent="0.2">
      <c r="B14" s="271"/>
      <c r="C14" s="271"/>
      <c r="D14" s="49" t="s">
        <v>630</v>
      </c>
      <c r="E14" s="50"/>
      <c r="F14" s="51">
        <v>2639000</v>
      </c>
    </row>
    <row r="15" spans="2:6" x14ac:dyDescent="0.2">
      <c r="B15" s="271"/>
      <c r="C15" s="271"/>
      <c r="D15" s="49" t="s">
        <v>631</v>
      </c>
      <c r="E15" s="50"/>
      <c r="F15" s="51">
        <v>2443000</v>
      </c>
    </row>
    <row r="16" spans="2:6" x14ac:dyDescent="0.2">
      <c r="B16" s="271"/>
      <c r="C16" s="271"/>
      <c r="D16" s="49" t="s">
        <v>632</v>
      </c>
      <c r="E16" s="50"/>
      <c r="F16" s="51">
        <v>6059000</v>
      </c>
    </row>
    <row r="17" spans="2:9" x14ac:dyDescent="0.2">
      <c r="B17" s="271"/>
      <c r="C17" s="271"/>
      <c r="D17" s="49" t="s">
        <v>633</v>
      </c>
      <c r="E17" s="50"/>
      <c r="F17" s="51">
        <v>145484000</v>
      </c>
    </row>
    <row r="18" spans="2:9" x14ac:dyDescent="0.2">
      <c r="B18" s="271"/>
      <c r="C18" s="271"/>
      <c r="D18" s="49" t="s">
        <v>634</v>
      </c>
      <c r="E18" s="50"/>
      <c r="F18" s="51">
        <v>2794000</v>
      </c>
    </row>
    <row r="19" spans="2:9" x14ac:dyDescent="0.2">
      <c r="B19" s="271"/>
      <c r="C19" s="271"/>
      <c r="D19" s="49" t="s">
        <v>635</v>
      </c>
      <c r="E19" s="50"/>
      <c r="F19" s="51">
        <v>3877000</v>
      </c>
    </row>
    <row r="20" spans="2:9" ht="21.75" customHeight="1" x14ac:dyDescent="0.2">
      <c r="B20" s="271"/>
      <c r="C20" s="271"/>
      <c r="D20" s="276" t="s">
        <v>642</v>
      </c>
      <c r="E20" s="277"/>
      <c r="F20" s="51">
        <v>42072000</v>
      </c>
      <c r="I20" s="176"/>
    </row>
    <row r="21" spans="2:9" x14ac:dyDescent="0.2">
      <c r="B21" s="271"/>
      <c r="C21" s="271"/>
      <c r="D21" s="49" t="s">
        <v>636</v>
      </c>
      <c r="E21" s="50"/>
      <c r="F21" s="51">
        <v>3718566000</v>
      </c>
    </row>
    <row r="22" spans="2:9" x14ac:dyDescent="0.2">
      <c r="B22" s="271"/>
      <c r="C22" s="271"/>
      <c r="D22" s="49" t="s">
        <v>637</v>
      </c>
      <c r="E22" s="50"/>
      <c r="F22" s="51">
        <v>615000</v>
      </c>
    </row>
    <row r="23" spans="2:9" x14ac:dyDescent="0.2">
      <c r="B23" s="271"/>
      <c r="C23" s="271"/>
      <c r="D23" s="49" t="s">
        <v>638</v>
      </c>
      <c r="E23" s="50"/>
      <c r="F23" s="51">
        <v>18430747</v>
      </c>
    </row>
    <row r="24" spans="2:9" x14ac:dyDescent="0.2">
      <c r="B24" s="271"/>
      <c r="C24" s="271"/>
      <c r="D24" s="49" t="s">
        <v>639</v>
      </c>
      <c r="E24" s="50"/>
      <c r="F24" s="51">
        <v>54501990</v>
      </c>
    </row>
    <row r="25" spans="2:9" x14ac:dyDescent="0.2">
      <c r="B25" s="271"/>
      <c r="C25" s="271"/>
      <c r="D25" s="49" t="s">
        <v>640</v>
      </c>
      <c r="E25" s="50"/>
      <c r="F25" s="51">
        <v>13565000</v>
      </c>
    </row>
    <row r="26" spans="2:9" x14ac:dyDescent="0.2">
      <c r="B26" s="271"/>
      <c r="C26" s="271"/>
      <c r="D26" s="49" t="s">
        <v>641</v>
      </c>
      <c r="E26" s="50"/>
      <c r="F26" s="51">
        <v>20000000</v>
      </c>
    </row>
    <row r="27" spans="2:9" x14ac:dyDescent="0.2">
      <c r="B27" s="271"/>
      <c r="C27" s="272"/>
      <c r="D27" s="273" t="s">
        <v>144</v>
      </c>
      <c r="E27" s="274"/>
      <c r="F27" s="51">
        <f>SUM(F5:F26)</f>
        <v>4629051869</v>
      </c>
    </row>
    <row r="28" spans="2:9" ht="13.5" customHeight="1" x14ac:dyDescent="0.2">
      <c r="B28" s="271"/>
      <c r="C28" s="278" t="s">
        <v>11</v>
      </c>
      <c r="D28" s="280" t="s">
        <v>145</v>
      </c>
      <c r="E28" s="50" t="s">
        <v>146</v>
      </c>
      <c r="F28" s="51">
        <v>174960500</v>
      </c>
    </row>
    <row r="29" spans="2:9" x14ac:dyDescent="0.2">
      <c r="B29" s="271"/>
      <c r="C29" s="279"/>
      <c r="D29" s="281"/>
      <c r="E29" s="50" t="s">
        <v>147</v>
      </c>
      <c r="F29" s="51">
        <v>60097000</v>
      </c>
    </row>
    <row r="30" spans="2:9" x14ac:dyDescent="0.2">
      <c r="B30" s="271"/>
      <c r="C30" s="271"/>
      <c r="D30" s="282"/>
      <c r="E30" s="52" t="s">
        <v>137</v>
      </c>
      <c r="F30" s="51">
        <f>SUM(F28:F29)</f>
        <v>235057500</v>
      </c>
    </row>
    <row r="31" spans="2:9" ht="13.5" customHeight="1" x14ac:dyDescent="0.2">
      <c r="B31" s="271"/>
      <c r="C31" s="271"/>
      <c r="D31" s="280" t="s">
        <v>148</v>
      </c>
      <c r="E31" s="50" t="s">
        <v>146</v>
      </c>
      <c r="F31" s="51">
        <v>1079640019</v>
      </c>
    </row>
    <row r="32" spans="2:9" x14ac:dyDescent="0.2">
      <c r="B32" s="271"/>
      <c r="C32" s="271"/>
      <c r="D32" s="283"/>
      <c r="E32" s="50" t="s">
        <v>147</v>
      </c>
      <c r="F32" s="51">
        <v>316526187</v>
      </c>
    </row>
    <row r="33" spans="2:6" x14ac:dyDescent="0.2">
      <c r="B33" s="271"/>
      <c r="C33" s="271"/>
      <c r="D33" s="284"/>
      <c r="E33" s="52" t="s">
        <v>137</v>
      </c>
      <c r="F33" s="51">
        <f>SUM(F31:F32)</f>
        <v>1396166206</v>
      </c>
    </row>
    <row r="34" spans="2:6" x14ac:dyDescent="0.2">
      <c r="B34" s="271"/>
      <c r="C34" s="272"/>
      <c r="D34" s="273" t="s">
        <v>144</v>
      </c>
      <c r="E34" s="274"/>
      <c r="F34" s="51">
        <f>+F30+F33</f>
        <v>1631223706</v>
      </c>
    </row>
    <row r="35" spans="2:6" x14ac:dyDescent="0.2">
      <c r="B35" s="272"/>
      <c r="C35" s="273" t="s">
        <v>9</v>
      </c>
      <c r="D35" s="275"/>
      <c r="E35" s="274"/>
      <c r="F35" s="51">
        <f>+F27+F34</f>
        <v>6260275575</v>
      </c>
    </row>
    <row r="36" spans="2:6" x14ac:dyDescent="0.2">
      <c r="B36" s="270" t="s">
        <v>644</v>
      </c>
      <c r="C36" s="270" t="s">
        <v>10</v>
      </c>
      <c r="D36" s="49" t="s">
        <v>643</v>
      </c>
      <c r="E36" s="50"/>
      <c r="F36" s="51">
        <v>58000</v>
      </c>
    </row>
    <row r="37" spans="2:6" x14ac:dyDescent="0.2">
      <c r="B37" s="271"/>
      <c r="C37" s="272"/>
      <c r="D37" s="273" t="s">
        <v>144</v>
      </c>
      <c r="E37" s="274"/>
      <c r="F37" s="51">
        <f>SUM(F36:F36)</f>
        <v>58000</v>
      </c>
    </row>
    <row r="38" spans="2:6" x14ac:dyDescent="0.2">
      <c r="B38" s="272"/>
      <c r="C38" s="273" t="s">
        <v>9</v>
      </c>
      <c r="D38" s="275"/>
      <c r="E38" s="274"/>
      <c r="F38" s="51">
        <f>+F37</f>
        <v>58000</v>
      </c>
    </row>
    <row r="39" spans="2:6" x14ac:dyDescent="0.2">
      <c r="B39" s="267" t="s">
        <v>178</v>
      </c>
      <c r="C39" s="267"/>
      <c r="D39" s="267"/>
      <c r="E39" s="52" t="s">
        <v>180</v>
      </c>
      <c r="F39" s="51">
        <f>+F38</f>
        <v>58000</v>
      </c>
    </row>
    <row r="40" spans="2:6" x14ac:dyDescent="0.2">
      <c r="B40" s="267"/>
      <c r="C40" s="267"/>
      <c r="D40" s="267"/>
      <c r="E40" s="52" t="s">
        <v>181</v>
      </c>
      <c r="F40" s="51">
        <v>0</v>
      </c>
    </row>
    <row r="41" spans="2:6" x14ac:dyDescent="0.2">
      <c r="B41" s="267" t="s">
        <v>179</v>
      </c>
      <c r="C41" s="267"/>
      <c r="D41" s="267"/>
      <c r="E41" s="52" t="s">
        <v>180</v>
      </c>
      <c r="F41" s="51">
        <f>F27+F37-F39</f>
        <v>4629051869</v>
      </c>
    </row>
    <row r="42" spans="2:6" x14ac:dyDescent="0.2">
      <c r="B42" s="267"/>
      <c r="C42" s="267"/>
      <c r="D42" s="267"/>
      <c r="E42" s="52" t="s">
        <v>181</v>
      </c>
      <c r="F42" s="51">
        <f>F34-F40</f>
        <v>1631223706</v>
      </c>
    </row>
    <row r="43" spans="2:6" ht="5.25" customHeight="1" x14ac:dyDescent="0.2"/>
  </sheetData>
  <mergeCells count="16">
    <mergeCell ref="B39:D40"/>
    <mergeCell ref="B41:D42"/>
    <mergeCell ref="B2:F2"/>
    <mergeCell ref="B36:B38"/>
    <mergeCell ref="C36:C37"/>
    <mergeCell ref="D37:E37"/>
    <mergeCell ref="C38:E38"/>
    <mergeCell ref="B5:B35"/>
    <mergeCell ref="C5:C27"/>
    <mergeCell ref="D27:E27"/>
    <mergeCell ref="D20:E20"/>
    <mergeCell ref="C28:C34"/>
    <mergeCell ref="D28:D30"/>
    <mergeCell ref="D31:D33"/>
    <mergeCell ref="D34:E34"/>
    <mergeCell ref="C35:E35"/>
  </mergeCells>
  <phoneticPr fontId="3"/>
  <printOptions horizontalCentered="1"/>
  <pageMargins left="0.19685039370078741" right="1.9685039370078741" top="0.78740157480314965" bottom="0.19685039370078741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1">
    <pageSetUpPr fitToPage="1"/>
  </sheetPr>
  <dimension ref="A1:L21"/>
  <sheetViews>
    <sheetView view="pageBreakPreview" zoomScaleNormal="100" zoomScaleSheetLayoutView="100" workbookViewId="0">
      <selection activeCell="H5" sqref="H5"/>
    </sheetView>
  </sheetViews>
  <sheetFormatPr defaultRowHeight="13.2" x14ac:dyDescent="0.2"/>
  <cols>
    <col min="1" max="1" width="8.109375" style="18" customWidth="1"/>
    <col min="2" max="2" width="1.44140625" style="18" customWidth="1"/>
    <col min="3" max="3" width="23.6640625" style="18" customWidth="1"/>
    <col min="4" max="8" width="20.77734375" style="18" customWidth="1"/>
    <col min="9" max="9" width="1.21875" style="18" customWidth="1"/>
    <col min="10" max="10" width="12.6640625" style="18" customWidth="1"/>
  </cols>
  <sheetData>
    <row r="1" spans="3:12" s="18" customFormat="1" ht="17.25" customHeight="1" x14ac:dyDescent="0.2"/>
    <row r="2" spans="3:12" s="18" customFormat="1" ht="18" customHeight="1" x14ac:dyDescent="0.2">
      <c r="C2" s="287" t="s">
        <v>149</v>
      </c>
      <c r="D2" s="288"/>
      <c r="E2" s="288"/>
      <c r="F2" s="289" t="s">
        <v>169</v>
      </c>
      <c r="G2" s="289"/>
      <c r="H2" s="289"/>
    </row>
    <row r="3" spans="3:12" s="18" customFormat="1" ht="24.9" customHeight="1" x14ac:dyDescent="0.2">
      <c r="C3" s="290" t="s">
        <v>16</v>
      </c>
      <c r="D3" s="290" t="s">
        <v>134</v>
      </c>
      <c r="E3" s="291" t="s">
        <v>150</v>
      </c>
      <c r="F3" s="290"/>
      <c r="G3" s="290"/>
      <c r="H3" s="290"/>
    </row>
    <row r="4" spans="3:12" s="19" customFormat="1" ht="27.9" customHeight="1" x14ac:dyDescent="0.2">
      <c r="C4" s="290"/>
      <c r="D4" s="290"/>
      <c r="E4" s="36" t="s">
        <v>151</v>
      </c>
      <c r="F4" s="26" t="s">
        <v>152</v>
      </c>
      <c r="G4" s="26" t="s">
        <v>153</v>
      </c>
      <c r="H4" s="26" t="s">
        <v>154</v>
      </c>
    </row>
    <row r="5" spans="3:12" s="18" customFormat="1" ht="30" customHeight="1" x14ac:dyDescent="0.2">
      <c r="C5" s="20" t="s">
        <v>155</v>
      </c>
      <c r="D5" s="163">
        <v>6423927901</v>
      </c>
      <c r="E5" s="164">
        <f>+E9-E6</f>
        <v>1488321206</v>
      </c>
      <c r="F5" s="164">
        <f>+F9-F6</f>
        <v>860265000</v>
      </c>
      <c r="G5" s="160">
        <f>D5-E5-F5-H5</f>
        <v>3112920570</v>
      </c>
      <c r="H5" s="164">
        <v>962421125</v>
      </c>
      <c r="J5" s="21"/>
      <c r="L5" s="25"/>
    </row>
    <row r="6" spans="3:12" s="18" customFormat="1" ht="30" customHeight="1" x14ac:dyDescent="0.2">
      <c r="C6" s="20" t="s">
        <v>156</v>
      </c>
      <c r="D6" s="165">
        <v>941104010</v>
      </c>
      <c r="E6" s="166">
        <v>142902500</v>
      </c>
      <c r="F6" s="167">
        <v>377310000</v>
      </c>
      <c r="G6" s="160">
        <v>420891510</v>
      </c>
      <c r="H6" s="161">
        <v>0</v>
      </c>
      <c r="J6" s="21"/>
    </row>
    <row r="7" spans="3:12" s="18" customFormat="1" ht="30" customHeight="1" x14ac:dyDescent="0.2">
      <c r="C7" s="20" t="s">
        <v>157</v>
      </c>
      <c r="D7" s="165">
        <v>284674752</v>
      </c>
      <c r="E7" s="166">
        <v>0</v>
      </c>
      <c r="F7" s="167">
        <v>0</v>
      </c>
      <c r="G7" s="160">
        <v>282596515</v>
      </c>
      <c r="H7" s="177">
        <v>2078237</v>
      </c>
      <c r="J7" s="21"/>
    </row>
    <row r="8" spans="3:12" s="18" customFormat="1" ht="30" customHeight="1" x14ac:dyDescent="0.2">
      <c r="C8" s="20" t="s">
        <v>129</v>
      </c>
      <c r="D8" s="165">
        <v>0</v>
      </c>
      <c r="E8" s="166">
        <v>0</v>
      </c>
      <c r="F8" s="167">
        <v>0</v>
      </c>
      <c r="G8" s="161">
        <f t="shared" ref="G8" si="0">D8-E8-F8-H8</f>
        <v>0</v>
      </c>
      <c r="H8" s="161">
        <v>0</v>
      </c>
      <c r="J8" s="21"/>
    </row>
    <row r="9" spans="3:12" s="18" customFormat="1" ht="30" customHeight="1" x14ac:dyDescent="0.2">
      <c r="C9" s="17" t="s">
        <v>45</v>
      </c>
      <c r="D9" s="168">
        <f>SUM(D5:D8)</f>
        <v>7649706663</v>
      </c>
      <c r="E9" s="169">
        <v>1631223706</v>
      </c>
      <c r="F9" s="170">
        <v>1237575000</v>
      </c>
      <c r="G9" s="162">
        <f t="shared" ref="G9:H9" si="1">SUM(G5:G8)</f>
        <v>3816408595</v>
      </c>
      <c r="H9" s="162">
        <f t="shared" si="1"/>
        <v>964499362</v>
      </c>
      <c r="J9" s="21"/>
    </row>
    <row r="10" spans="3:12" s="18" customFormat="1" ht="12" customHeight="1" x14ac:dyDescent="0.2">
      <c r="C10" s="19"/>
      <c r="D10" s="34"/>
      <c r="E10" s="35"/>
      <c r="F10" s="35"/>
      <c r="G10" s="35"/>
      <c r="H10" s="35"/>
      <c r="J10" s="21"/>
    </row>
    <row r="11" spans="3:12" s="22" customFormat="1" ht="13.5" customHeight="1" x14ac:dyDescent="0.2">
      <c r="J11" s="21"/>
    </row>
    <row r="12" spans="3:12" s="22" customFormat="1" ht="13.5" customHeight="1" x14ac:dyDescent="0.2">
      <c r="J12" s="21"/>
    </row>
    <row r="13" spans="3:12" s="22" customFormat="1" ht="13.5" customHeight="1" x14ac:dyDescent="0.2">
      <c r="J13" s="21"/>
    </row>
    <row r="14" spans="3:12" s="22" customFormat="1" ht="13.5" customHeight="1" x14ac:dyDescent="0.2">
      <c r="J14" s="21"/>
    </row>
    <row r="15" spans="3:12" s="22" customFormat="1" ht="13.5" customHeight="1" x14ac:dyDescent="0.2">
      <c r="J15" s="21"/>
    </row>
    <row r="16" spans="3:12" s="22" customFormat="1" ht="13.5" customHeight="1" x14ac:dyDescent="0.2">
      <c r="J16" s="21"/>
    </row>
    <row r="17" spans="1:10" s="22" customFormat="1" ht="13.5" customHeight="1" x14ac:dyDescent="0.2"/>
    <row r="18" spans="1:10" ht="13.5" customHeight="1" x14ac:dyDescent="0.2">
      <c r="A18" s="22"/>
      <c r="B18" s="22"/>
      <c r="C18" s="285"/>
      <c r="D18" s="286"/>
      <c r="E18" s="286"/>
      <c r="F18" s="286"/>
      <c r="G18" s="286"/>
      <c r="H18" s="286"/>
      <c r="I18" s="22"/>
      <c r="J18" s="22"/>
    </row>
    <row r="19" spans="1:10" x14ac:dyDescent="0.2">
      <c r="A19" s="22"/>
      <c r="B19" s="22"/>
      <c r="C19" s="23"/>
      <c r="D19" s="23"/>
      <c r="E19" s="23"/>
      <c r="F19" s="23"/>
      <c r="G19" s="23"/>
      <c r="H19" s="23"/>
      <c r="I19" s="22"/>
      <c r="J19" s="22"/>
    </row>
    <row r="20" spans="1:10" x14ac:dyDescent="0.2">
      <c r="C20" s="24"/>
      <c r="D20" s="23"/>
      <c r="E20" s="24"/>
      <c r="F20" s="24"/>
      <c r="G20" s="24"/>
      <c r="H20" s="24"/>
    </row>
    <row r="21" spans="1:10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</row>
  </sheetData>
  <mergeCells count="6">
    <mergeCell ref="C18:H18"/>
    <mergeCell ref="C2:E2"/>
    <mergeCell ref="F2:H2"/>
    <mergeCell ref="C3:C4"/>
    <mergeCell ref="D3:D4"/>
    <mergeCell ref="E3:H3"/>
  </mergeCells>
  <phoneticPr fontId="3"/>
  <printOptions horizontalCentered="1"/>
  <pageMargins left="0.11811023622047245" right="0.11811023622047245" top="1.1811023622047245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3"/>
  <dimension ref="B1:C9"/>
  <sheetViews>
    <sheetView view="pageBreakPreview" zoomScale="140" zoomScaleNormal="178" zoomScaleSheetLayoutView="140" workbookViewId="0">
      <selection activeCell="D11" sqref="D11:E11"/>
    </sheetView>
  </sheetViews>
  <sheetFormatPr defaultColWidth="9" defaultRowHeight="13.2" x14ac:dyDescent="0.2"/>
  <cols>
    <col min="1" max="1" width="0.77734375" style="38" customWidth="1"/>
    <col min="2" max="2" width="26" style="38" customWidth="1"/>
    <col min="3" max="3" width="38.6640625" style="38" customWidth="1"/>
    <col min="4" max="4" width="0.33203125" style="38" customWidth="1"/>
    <col min="5" max="16384" width="9" style="38"/>
  </cols>
  <sheetData>
    <row r="1" spans="2:3" ht="24.75" customHeight="1" x14ac:dyDescent="0.2"/>
    <row r="2" spans="2:3" x14ac:dyDescent="0.2">
      <c r="B2" s="292" t="s">
        <v>158</v>
      </c>
      <c r="C2" s="292"/>
    </row>
    <row r="3" spans="2:3" x14ac:dyDescent="0.2">
      <c r="B3" s="39" t="s">
        <v>159</v>
      </c>
      <c r="C3" s="40" t="s">
        <v>169</v>
      </c>
    </row>
    <row r="4" spans="2:3" ht="18.899999999999999" customHeight="1" x14ac:dyDescent="0.2">
      <c r="B4" s="41" t="s">
        <v>58</v>
      </c>
      <c r="C4" s="41" t="s">
        <v>127</v>
      </c>
    </row>
    <row r="5" spans="2:3" ht="15" customHeight="1" x14ac:dyDescent="0.2">
      <c r="B5" s="42" t="s">
        <v>182</v>
      </c>
      <c r="C5" s="42">
        <v>760000</v>
      </c>
    </row>
    <row r="6" spans="2:3" ht="15" customHeight="1" x14ac:dyDescent="0.2">
      <c r="B6" s="42" t="s">
        <v>160</v>
      </c>
      <c r="C6" s="42">
        <v>279343378</v>
      </c>
    </row>
    <row r="7" spans="2:3" ht="15" customHeight="1" x14ac:dyDescent="0.2">
      <c r="B7" s="42" t="s">
        <v>183</v>
      </c>
      <c r="C7" s="42">
        <v>0</v>
      </c>
    </row>
    <row r="8" spans="2:3" ht="15" customHeight="1" x14ac:dyDescent="0.2">
      <c r="B8" s="43" t="s">
        <v>9</v>
      </c>
      <c r="C8" s="42">
        <f>SUM(C5:C7)</f>
        <v>280103378</v>
      </c>
    </row>
    <row r="9" spans="2:3" ht="1.95" customHeight="1" x14ac:dyDescent="0.2"/>
  </sheetData>
  <mergeCells count="1">
    <mergeCell ref="B2:C2"/>
  </mergeCells>
  <phoneticPr fontId="3"/>
  <printOptions horizontalCentered="1"/>
  <pageMargins left="0" right="2.3622047244094491" top="1.1811023622047245" bottom="0.74803149606299213" header="0" footer="0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27"/>
  <sheetViews>
    <sheetView view="pageBreakPreview" topLeftCell="A5" zoomScale="80" zoomScaleNormal="80" zoomScaleSheetLayoutView="80" workbookViewId="0">
      <selection activeCell="C5" sqref="C5"/>
    </sheetView>
  </sheetViews>
  <sheetFormatPr defaultColWidth="8.88671875" defaultRowHeight="13.2" x14ac:dyDescent="0.2"/>
  <cols>
    <col min="1" max="1" width="1.6640625" style="141" customWidth="1"/>
    <col min="2" max="2" width="42.88671875" style="141" customWidth="1"/>
    <col min="3" max="11" width="20.44140625" style="141" customWidth="1"/>
    <col min="12" max="12" width="22.88671875" style="141" customWidth="1"/>
    <col min="13" max="13" width="1.21875" style="141" customWidth="1"/>
    <col min="14" max="16384" width="8.88671875" style="141"/>
  </cols>
  <sheetData>
    <row r="1" spans="1:13" ht="34.5" customHeight="1" x14ac:dyDescent="0.2">
      <c r="A1" s="139"/>
      <c r="B1" s="171" t="s">
        <v>184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s="142" customFormat="1" ht="11.1" customHeight="1" x14ac:dyDescent="0.2"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20.100000000000001" customHeight="1" x14ac:dyDescent="0.2">
      <c r="B3" s="146" t="s">
        <v>163</v>
      </c>
      <c r="C3" s="147"/>
      <c r="D3" s="147"/>
      <c r="E3" s="147"/>
      <c r="F3" s="147"/>
      <c r="G3" s="147"/>
      <c r="H3" s="147"/>
      <c r="I3" s="147"/>
      <c r="J3" s="147"/>
      <c r="K3" s="148" t="s">
        <v>169</v>
      </c>
      <c r="L3" s="147"/>
    </row>
    <row r="4" spans="1:13" ht="50.1" customHeight="1" x14ac:dyDescent="0.2">
      <c r="A4" s="149"/>
      <c r="B4" s="150" t="s">
        <v>46</v>
      </c>
      <c r="C4" s="151" t="s">
        <v>47</v>
      </c>
      <c r="D4" s="151" t="s">
        <v>48</v>
      </c>
      <c r="E4" s="151" t="s">
        <v>49</v>
      </c>
      <c r="F4" s="151" t="s">
        <v>50</v>
      </c>
      <c r="G4" s="151" t="s">
        <v>51</v>
      </c>
      <c r="H4" s="151" t="s">
        <v>52</v>
      </c>
      <c r="I4" s="151" t="s">
        <v>53</v>
      </c>
      <c r="J4" s="151" t="s">
        <v>54</v>
      </c>
      <c r="K4" s="175" t="s">
        <v>607</v>
      </c>
      <c r="L4" s="152"/>
      <c r="M4" s="149"/>
    </row>
    <row r="5" spans="1:13" ht="39.9" customHeight="1" x14ac:dyDescent="0.2">
      <c r="A5" s="149"/>
      <c r="B5" s="153" t="s">
        <v>605</v>
      </c>
      <c r="C5" s="153">
        <v>7000000</v>
      </c>
      <c r="D5" s="153">
        <v>43612412</v>
      </c>
      <c r="E5" s="153">
        <v>18438449</v>
      </c>
      <c r="F5" s="153">
        <f>D5-E5</f>
        <v>25173963</v>
      </c>
      <c r="G5" s="153">
        <v>10000000</v>
      </c>
      <c r="H5" s="174">
        <v>0.7</v>
      </c>
      <c r="I5" s="153">
        <f>F5*H5</f>
        <v>17621774.099999998</v>
      </c>
      <c r="J5" s="143">
        <v>0</v>
      </c>
      <c r="K5" s="154">
        <v>7000</v>
      </c>
      <c r="L5" s="152"/>
      <c r="M5" s="149"/>
    </row>
    <row r="6" spans="1:13" ht="39.9" customHeight="1" x14ac:dyDescent="0.2">
      <c r="A6" s="149"/>
      <c r="B6" s="138" t="s">
        <v>606</v>
      </c>
      <c r="C6" s="153">
        <v>30000000</v>
      </c>
      <c r="D6" s="153">
        <v>153008278</v>
      </c>
      <c r="E6" s="153">
        <v>6324018</v>
      </c>
      <c r="F6" s="153">
        <f>D6-E6</f>
        <v>146684260</v>
      </c>
      <c r="G6" s="153">
        <v>33520000</v>
      </c>
      <c r="H6" s="174">
        <v>0.8949880668257757</v>
      </c>
      <c r="I6" s="153">
        <f>F6*H6</f>
        <v>131280662.29116945</v>
      </c>
      <c r="J6" s="143">
        <v>0</v>
      </c>
      <c r="K6" s="154">
        <v>30000</v>
      </c>
      <c r="L6" s="152"/>
      <c r="M6" s="149"/>
    </row>
    <row r="7" spans="1:13" ht="39.9" customHeight="1" x14ac:dyDescent="0.2">
      <c r="A7" s="149"/>
      <c r="B7" s="155" t="s">
        <v>9</v>
      </c>
      <c r="C7" s="154">
        <f>SUM(C5:C6)</f>
        <v>37000000</v>
      </c>
      <c r="D7" s="153">
        <f>SUM(D5:D6)</f>
        <v>196620690</v>
      </c>
      <c r="E7" s="153">
        <f>SUM(E5:E6)</f>
        <v>24762467</v>
      </c>
      <c r="F7" s="153">
        <f>SUM(F5:F6)</f>
        <v>171858223</v>
      </c>
      <c r="G7" s="153">
        <f>SUM(G5:G6)</f>
        <v>43520000</v>
      </c>
      <c r="H7" s="155" t="s">
        <v>175</v>
      </c>
      <c r="I7" s="153">
        <f>SUM(I5:I6)</f>
        <v>148902436.39116946</v>
      </c>
      <c r="J7" s="153">
        <f>SUM(J5:J6)</f>
        <v>0</v>
      </c>
      <c r="K7" s="153">
        <f>SUM(K5:K6)</f>
        <v>37000</v>
      </c>
      <c r="L7" s="152"/>
      <c r="M7" s="149"/>
    </row>
    <row r="8" spans="1:13" ht="12" customHeight="1" x14ac:dyDescent="0.2">
      <c r="A8" s="149"/>
      <c r="B8" s="156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49"/>
    </row>
    <row r="9" spans="1:13" ht="20.100000000000001" customHeight="1" x14ac:dyDescent="0.2">
      <c r="B9" s="146" t="s">
        <v>164</v>
      </c>
      <c r="C9" s="147"/>
      <c r="D9" s="147"/>
      <c r="E9" s="147"/>
      <c r="F9" s="147"/>
      <c r="G9" s="147"/>
      <c r="H9" s="147"/>
      <c r="I9" s="147"/>
      <c r="J9" s="147"/>
      <c r="K9" s="157"/>
      <c r="L9" s="148" t="s">
        <v>169</v>
      </c>
    </row>
    <row r="10" spans="1:13" ht="50.1" customHeight="1" x14ac:dyDescent="0.2">
      <c r="A10" s="149"/>
      <c r="B10" s="150" t="s">
        <v>46</v>
      </c>
      <c r="C10" s="151" t="s">
        <v>55</v>
      </c>
      <c r="D10" s="151" t="s">
        <v>48</v>
      </c>
      <c r="E10" s="151" t="s">
        <v>49</v>
      </c>
      <c r="F10" s="151" t="s">
        <v>50</v>
      </c>
      <c r="G10" s="151" t="s">
        <v>51</v>
      </c>
      <c r="H10" s="151" t="s">
        <v>52</v>
      </c>
      <c r="I10" s="151" t="s">
        <v>53</v>
      </c>
      <c r="J10" s="151" t="s">
        <v>56</v>
      </c>
      <c r="K10" s="151" t="s">
        <v>57</v>
      </c>
      <c r="L10" s="175" t="s">
        <v>607</v>
      </c>
      <c r="M10" s="149"/>
    </row>
    <row r="11" spans="1:13" ht="39.9" customHeight="1" x14ac:dyDescent="0.2">
      <c r="A11" s="149"/>
      <c r="B11" s="153" t="s">
        <v>608</v>
      </c>
      <c r="C11" s="153">
        <v>10000000</v>
      </c>
      <c r="D11" s="153">
        <v>782468528</v>
      </c>
      <c r="E11" s="153">
        <v>31048960</v>
      </c>
      <c r="F11" s="153">
        <f>D11-E11</f>
        <v>751419568</v>
      </c>
      <c r="G11" s="153">
        <v>480000000</v>
      </c>
      <c r="H11" s="174">
        <v>2.0833333333333332E-2</v>
      </c>
      <c r="I11" s="153">
        <f>F11*H11</f>
        <v>15654574.333333332</v>
      </c>
      <c r="J11" s="143">
        <v>0</v>
      </c>
      <c r="K11" s="153">
        <f>C11-J11</f>
        <v>10000000</v>
      </c>
      <c r="L11" s="153">
        <v>10000</v>
      </c>
      <c r="M11" s="149"/>
    </row>
    <row r="12" spans="1:13" ht="39.9" customHeight="1" x14ac:dyDescent="0.2">
      <c r="A12" s="149"/>
      <c r="B12" s="153" t="s">
        <v>609</v>
      </c>
      <c r="C12" s="153">
        <v>50000</v>
      </c>
      <c r="D12" s="153">
        <v>8765219133</v>
      </c>
      <c r="E12" s="153">
        <v>3168455134</v>
      </c>
      <c r="F12" s="153">
        <f t="shared" ref="F12:F25" si="0">D12-E12</f>
        <v>5596763999</v>
      </c>
      <c r="G12" s="153">
        <v>186900000</v>
      </c>
      <c r="H12" s="174">
        <v>2.6752273943285177E-4</v>
      </c>
      <c r="I12" s="153">
        <f t="shared" ref="I12:I25" si="1">F12*H12</f>
        <v>1497261.6369716425</v>
      </c>
      <c r="J12" s="143">
        <v>0</v>
      </c>
      <c r="K12" s="153">
        <f t="shared" ref="K12:K25" si="2">C12-J12</f>
        <v>50000</v>
      </c>
      <c r="L12" s="153">
        <v>50</v>
      </c>
      <c r="M12" s="149"/>
    </row>
    <row r="13" spans="1:13" ht="39.9" customHeight="1" x14ac:dyDescent="0.2">
      <c r="A13" s="149"/>
      <c r="B13" s="153" t="s">
        <v>610</v>
      </c>
      <c r="C13" s="153">
        <v>2167000</v>
      </c>
      <c r="D13" s="153">
        <v>102889983</v>
      </c>
      <c r="E13" s="153">
        <v>1779948</v>
      </c>
      <c r="F13" s="153">
        <f t="shared" si="0"/>
        <v>101110035</v>
      </c>
      <c r="G13" s="153">
        <v>54588000</v>
      </c>
      <c r="H13" s="174">
        <v>3.9697369385212865E-2</v>
      </c>
      <c r="I13" s="153">
        <f t="shared" si="1"/>
        <v>4013802.4079468013</v>
      </c>
      <c r="J13" s="143">
        <v>0</v>
      </c>
      <c r="K13" s="153">
        <f t="shared" si="2"/>
        <v>2167000</v>
      </c>
      <c r="L13" s="153">
        <v>2167</v>
      </c>
      <c r="M13" s="149"/>
    </row>
    <row r="14" spans="1:13" ht="39.9" customHeight="1" x14ac:dyDescent="0.2">
      <c r="A14" s="149"/>
      <c r="B14" s="153" t="s">
        <v>611</v>
      </c>
      <c r="C14" s="153">
        <v>4480000</v>
      </c>
      <c r="D14" s="153">
        <v>188526399955</v>
      </c>
      <c r="E14" s="153">
        <v>180552575214</v>
      </c>
      <c r="F14" s="153">
        <f t="shared" ref="F14:F21" si="3">D14-E14</f>
        <v>7973824741</v>
      </c>
      <c r="G14" s="153">
        <v>4473560000</v>
      </c>
      <c r="H14" s="174">
        <v>1.0014395693809851E-3</v>
      </c>
      <c r="I14" s="153">
        <f t="shared" ref="I14:I21" si="4">F14*H14</f>
        <v>7985303.6149464846</v>
      </c>
      <c r="J14" s="143">
        <v>0</v>
      </c>
      <c r="K14" s="153">
        <f t="shared" ref="K14:K21" si="5">C14-J14</f>
        <v>4480000</v>
      </c>
      <c r="L14" s="153">
        <v>4480</v>
      </c>
      <c r="M14" s="149"/>
    </row>
    <row r="15" spans="1:13" ht="39.9" customHeight="1" x14ac:dyDescent="0.2">
      <c r="A15" s="149"/>
      <c r="B15" s="153" t="s">
        <v>323</v>
      </c>
      <c r="C15" s="153">
        <v>7843000</v>
      </c>
      <c r="D15" s="153">
        <v>281673541549</v>
      </c>
      <c r="E15" s="153">
        <v>255838008474</v>
      </c>
      <c r="F15" s="153">
        <f t="shared" si="3"/>
        <v>25835533075</v>
      </c>
      <c r="G15" s="153">
        <v>5248224000</v>
      </c>
      <c r="H15" s="174">
        <v>1.4944102995603846E-3</v>
      </c>
      <c r="I15" s="153">
        <f t="shared" si="4"/>
        <v>38608886.721912973</v>
      </c>
      <c r="J15" s="143">
        <v>0</v>
      </c>
      <c r="K15" s="153">
        <f t="shared" si="5"/>
        <v>7843000</v>
      </c>
      <c r="L15" s="153">
        <v>7843</v>
      </c>
      <c r="M15" s="149"/>
    </row>
    <row r="16" spans="1:13" ht="39.9" customHeight="1" x14ac:dyDescent="0.2">
      <c r="A16" s="149"/>
      <c r="B16" s="153" t="s">
        <v>612</v>
      </c>
      <c r="C16" s="153">
        <v>516000</v>
      </c>
      <c r="D16" s="153">
        <v>1101305345</v>
      </c>
      <c r="E16" s="153">
        <v>102641768</v>
      </c>
      <c r="F16" s="153">
        <f t="shared" si="3"/>
        <v>998663577</v>
      </c>
      <c r="G16" s="153">
        <v>77727318</v>
      </c>
      <c r="H16" s="174">
        <v>6.6385926245390329E-3</v>
      </c>
      <c r="I16" s="153">
        <f t="shared" si="4"/>
        <v>6629720.6566679683</v>
      </c>
      <c r="J16" s="143">
        <v>0</v>
      </c>
      <c r="K16" s="153">
        <f t="shared" si="5"/>
        <v>516000</v>
      </c>
      <c r="L16" s="153">
        <v>516</v>
      </c>
      <c r="M16" s="149"/>
    </row>
    <row r="17" spans="1:13" ht="39.9" customHeight="1" x14ac:dyDescent="0.2">
      <c r="A17" s="149"/>
      <c r="B17" s="153" t="s">
        <v>613</v>
      </c>
      <c r="C17" s="153">
        <v>4900000</v>
      </c>
      <c r="D17" s="153">
        <v>83329388489</v>
      </c>
      <c r="E17" s="153">
        <v>61538987778</v>
      </c>
      <c r="F17" s="153">
        <f t="shared" si="3"/>
        <v>21790400711</v>
      </c>
      <c r="G17" s="153">
        <v>450000000</v>
      </c>
      <c r="H17" s="174">
        <v>1.0888888888888889E-2</v>
      </c>
      <c r="I17" s="153">
        <f t="shared" si="4"/>
        <v>237273252.18644443</v>
      </c>
      <c r="J17" s="143">
        <v>0</v>
      </c>
      <c r="K17" s="153">
        <f t="shared" si="5"/>
        <v>4900000</v>
      </c>
      <c r="L17" s="153">
        <v>4900</v>
      </c>
      <c r="M17" s="149"/>
    </row>
    <row r="18" spans="1:13" ht="39.9" customHeight="1" x14ac:dyDescent="0.2">
      <c r="A18" s="149"/>
      <c r="B18" s="153" t="s">
        <v>282</v>
      </c>
      <c r="C18" s="153">
        <v>11764000</v>
      </c>
      <c r="D18" s="153">
        <v>533480840</v>
      </c>
      <c r="E18" s="153">
        <v>176904103</v>
      </c>
      <c r="F18" s="153">
        <f t="shared" si="3"/>
        <v>356576737</v>
      </c>
      <c r="G18" s="153">
        <v>151387000</v>
      </c>
      <c r="H18" s="174">
        <v>7.7708125532575459E-2</v>
      </c>
      <c r="I18" s="153">
        <f t="shared" si="4"/>
        <v>27708909.840792146</v>
      </c>
      <c r="J18" s="143">
        <v>0</v>
      </c>
      <c r="K18" s="153">
        <f t="shared" si="5"/>
        <v>11764000</v>
      </c>
      <c r="L18" s="153">
        <v>11764</v>
      </c>
      <c r="M18" s="149"/>
    </row>
    <row r="19" spans="1:13" ht="39.9" customHeight="1" x14ac:dyDescent="0.2">
      <c r="A19" s="149"/>
      <c r="B19" s="153" t="s">
        <v>614</v>
      </c>
      <c r="C19" s="153">
        <v>3211000</v>
      </c>
      <c r="D19" s="153">
        <v>1482098393</v>
      </c>
      <c r="E19" s="153">
        <v>12316637</v>
      </c>
      <c r="F19" s="153">
        <f t="shared" si="3"/>
        <v>1469781756</v>
      </c>
      <c r="G19" s="153">
        <v>1469781756</v>
      </c>
      <c r="H19" s="174">
        <v>2.1846780903980686E-3</v>
      </c>
      <c r="I19" s="153">
        <f t="shared" si="4"/>
        <v>3211000</v>
      </c>
      <c r="J19" s="143">
        <v>0</v>
      </c>
      <c r="K19" s="153">
        <f t="shared" si="5"/>
        <v>3211000</v>
      </c>
      <c r="L19" s="153">
        <v>3211</v>
      </c>
      <c r="M19" s="149"/>
    </row>
    <row r="20" spans="1:13" ht="39.9" customHeight="1" x14ac:dyDescent="0.2">
      <c r="A20" s="149"/>
      <c r="B20" s="153" t="s">
        <v>615</v>
      </c>
      <c r="C20" s="153">
        <v>205000</v>
      </c>
      <c r="D20" s="153">
        <v>4603082779</v>
      </c>
      <c r="E20" s="153">
        <v>112976759</v>
      </c>
      <c r="F20" s="153">
        <f t="shared" si="3"/>
        <v>4490106020</v>
      </c>
      <c r="G20" s="153">
        <v>230000000</v>
      </c>
      <c r="H20" s="174">
        <v>8.9130434782608693E-4</v>
      </c>
      <c r="I20" s="153">
        <f t="shared" si="4"/>
        <v>4002051.0178260868</v>
      </c>
      <c r="J20" s="143">
        <v>0</v>
      </c>
      <c r="K20" s="153">
        <f t="shared" si="5"/>
        <v>205000</v>
      </c>
      <c r="L20" s="153">
        <v>205</v>
      </c>
      <c r="M20" s="149"/>
    </row>
    <row r="21" spans="1:13" ht="39.9" customHeight="1" x14ac:dyDescent="0.2">
      <c r="A21" s="149"/>
      <c r="B21" s="153" t="s">
        <v>616</v>
      </c>
      <c r="C21" s="153">
        <v>50000000</v>
      </c>
      <c r="D21" s="153">
        <v>170695045</v>
      </c>
      <c r="E21" s="153">
        <v>27126745</v>
      </c>
      <c r="F21" s="153">
        <f t="shared" si="3"/>
        <v>143568300</v>
      </c>
      <c r="G21" s="153">
        <v>436000000</v>
      </c>
      <c r="H21" s="174">
        <v>0.11467889908256881</v>
      </c>
      <c r="I21" s="153">
        <f t="shared" si="4"/>
        <v>16464254.587155964</v>
      </c>
      <c r="J21" s="143">
        <v>29580156</v>
      </c>
      <c r="K21" s="153">
        <f t="shared" si="5"/>
        <v>20419844</v>
      </c>
      <c r="L21" s="153">
        <v>50000</v>
      </c>
      <c r="M21" s="149"/>
    </row>
    <row r="22" spans="1:13" ht="39.9" customHeight="1" x14ac:dyDescent="0.2">
      <c r="A22" s="149"/>
      <c r="B22" s="153" t="s">
        <v>617</v>
      </c>
      <c r="C22" s="153">
        <v>4237000</v>
      </c>
      <c r="D22" s="153">
        <v>597207371</v>
      </c>
      <c r="E22" s="153">
        <v>6250622</v>
      </c>
      <c r="F22" s="153">
        <f t="shared" si="0"/>
        <v>590956749</v>
      </c>
      <c r="G22" s="153">
        <v>202000000</v>
      </c>
      <c r="H22" s="174">
        <v>2.0975247524752477E-2</v>
      </c>
      <c r="I22" s="153">
        <f t="shared" si="1"/>
        <v>12395464.08669802</v>
      </c>
      <c r="J22" s="143">
        <v>0</v>
      </c>
      <c r="K22" s="153">
        <f t="shared" si="2"/>
        <v>4237000</v>
      </c>
      <c r="L22" s="153">
        <v>4237</v>
      </c>
      <c r="M22" s="149"/>
    </row>
    <row r="23" spans="1:13" ht="39.9" customHeight="1" x14ac:dyDescent="0.2">
      <c r="A23" s="149"/>
      <c r="B23" s="153" t="s">
        <v>618</v>
      </c>
      <c r="C23" s="153">
        <v>110000</v>
      </c>
      <c r="D23" s="153">
        <v>2546090664</v>
      </c>
      <c r="E23" s="153">
        <v>598561329</v>
      </c>
      <c r="F23" s="153">
        <f t="shared" si="0"/>
        <v>1947529335</v>
      </c>
      <c r="G23" s="153">
        <v>412600000</v>
      </c>
      <c r="H23" s="174">
        <v>2.6660203587009211E-4</v>
      </c>
      <c r="I23" s="153">
        <f t="shared" si="1"/>
        <v>519215.28562772664</v>
      </c>
      <c r="J23" s="143">
        <v>0</v>
      </c>
      <c r="K23" s="153">
        <f t="shared" si="2"/>
        <v>110000</v>
      </c>
      <c r="L23" s="153">
        <v>110</v>
      </c>
      <c r="M23" s="149"/>
    </row>
    <row r="24" spans="1:13" ht="39.9" customHeight="1" x14ac:dyDescent="0.2">
      <c r="A24" s="149"/>
      <c r="B24" s="153" t="s">
        <v>619</v>
      </c>
      <c r="C24" s="153">
        <v>1749000</v>
      </c>
      <c r="D24" s="153">
        <v>441190442</v>
      </c>
      <c r="E24" s="153">
        <v>1966881</v>
      </c>
      <c r="F24" s="153">
        <f t="shared" si="0"/>
        <v>439223561</v>
      </c>
      <c r="G24" s="153">
        <v>433077000</v>
      </c>
      <c r="H24" s="174">
        <v>4.0385427995483485E-3</v>
      </c>
      <c r="I24" s="153">
        <f t="shared" si="1"/>
        <v>1773823.1496685348</v>
      </c>
      <c r="J24" s="143">
        <v>0</v>
      </c>
      <c r="K24" s="153">
        <f t="shared" si="2"/>
        <v>1749000</v>
      </c>
      <c r="L24" s="153">
        <v>1749</v>
      </c>
      <c r="M24" s="149"/>
    </row>
    <row r="25" spans="1:13" ht="39.9" customHeight="1" x14ac:dyDescent="0.2">
      <c r="A25" s="149"/>
      <c r="B25" s="153" t="s">
        <v>620</v>
      </c>
      <c r="C25" s="153">
        <v>800000</v>
      </c>
      <c r="D25" s="153">
        <v>24834865000000</v>
      </c>
      <c r="E25" s="153">
        <v>24466761000000</v>
      </c>
      <c r="F25" s="153">
        <f t="shared" si="0"/>
        <v>368104000000</v>
      </c>
      <c r="G25" s="153">
        <v>16602000000</v>
      </c>
      <c r="H25" s="174">
        <v>4.8186965425852308E-5</v>
      </c>
      <c r="I25" s="153">
        <f t="shared" si="1"/>
        <v>17737814.72111794</v>
      </c>
      <c r="J25" s="143">
        <v>0</v>
      </c>
      <c r="K25" s="153">
        <f t="shared" si="2"/>
        <v>800000</v>
      </c>
      <c r="L25" s="153">
        <v>800</v>
      </c>
      <c r="M25" s="149"/>
    </row>
    <row r="26" spans="1:13" ht="39.9" customHeight="1" x14ac:dyDescent="0.2">
      <c r="A26" s="149"/>
      <c r="B26" s="155" t="s">
        <v>9</v>
      </c>
      <c r="C26" s="153">
        <f>SUM(C11:C25)</f>
        <v>102032000</v>
      </c>
      <c r="D26" s="153">
        <f>SUM(D11:D25)</f>
        <v>25409520058516</v>
      </c>
      <c r="E26" s="153">
        <f>SUM(E11:E25)</f>
        <v>24968930600352</v>
      </c>
      <c r="F26" s="153">
        <f>SUM(F11:F25)</f>
        <v>440589458164</v>
      </c>
      <c r="G26" s="153">
        <f>SUM(G11:G25)</f>
        <v>30907845074</v>
      </c>
      <c r="H26" s="143" t="s">
        <v>175</v>
      </c>
      <c r="I26" s="153">
        <f>SUM(I11:I25)</f>
        <v>395475334.24710989</v>
      </c>
      <c r="J26" s="153">
        <f>SUM(J11:J25)</f>
        <v>29580156</v>
      </c>
      <c r="K26" s="154">
        <f>SUM(K11:K25)</f>
        <v>72451844</v>
      </c>
      <c r="L26" s="153">
        <f>SUM(L11:L25)</f>
        <v>102032</v>
      </c>
      <c r="M26" s="149"/>
    </row>
    <row r="27" spans="1:13" ht="6.75" customHeight="1" x14ac:dyDescent="0.2"/>
  </sheetData>
  <phoneticPr fontId="3"/>
  <pageMargins left="0.70866141732283472" right="0.70866141732283472" top="1.1811023622047245" bottom="0.31496062992125984" header="0.31496062992125984" footer="0.31496062992125984"/>
  <pageSetup paperSize="8" scale="66" orientation="landscape" r:id="rId1"/>
  <rowBreaks count="1" manualBreakCount="1">
    <brk id="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C1:J19"/>
  <sheetViews>
    <sheetView view="pageBreakPreview" topLeftCell="A2" zoomScaleNormal="100" zoomScaleSheetLayoutView="100" workbookViewId="0">
      <selection activeCell="D13" sqref="D13"/>
    </sheetView>
  </sheetViews>
  <sheetFormatPr defaultColWidth="9" defaultRowHeight="13.2" x14ac:dyDescent="0.2"/>
  <cols>
    <col min="1" max="1" width="15" style="38" customWidth="1"/>
    <col min="2" max="2" width="3.109375" style="38" customWidth="1"/>
    <col min="3" max="3" width="29.44140625" style="38" bestFit="1" customWidth="1"/>
    <col min="4" max="8" width="15.6640625" style="38" customWidth="1"/>
    <col min="9" max="9" width="15.6640625" style="99" customWidth="1"/>
    <col min="10" max="10" width="10.77734375" style="38" hidden="1" customWidth="1"/>
    <col min="11" max="11" width="0.77734375" style="38" customWidth="1"/>
    <col min="12" max="12" width="0.33203125" style="38" customWidth="1"/>
    <col min="13" max="16384" width="9" style="38"/>
  </cols>
  <sheetData>
    <row r="1" spans="3:10" ht="11.25" customHeight="1" x14ac:dyDescent="0.2"/>
    <row r="2" spans="3:10" ht="18.75" customHeight="1" x14ac:dyDescent="0.2">
      <c r="C2" s="53" t="s">
        <v>165</v>
      </c>
      <c r="I2" s="126" t="s">
        <v>167</v>
      </c>
    </row>
    <row r="3" spans="3:10" s="73" customFormat="1" ht="17.399999999999999" customHeight="1" x14ac:dyDescent="0.2">
      <c r="C3" s="223" t="s">
        <v>58</v>
      </c>
      <c r="D3" s="224" t="s">
        <v>6</v>
      </c>
      <c r="E3" s="224" t="s">
        <v>3</v>
      </c>
      <c r="F3" s="224" t="s">
        <v>1</v>
      </c>
      <c r="G3" s="224" t="s">
        <v>2</v>
      </c>
      <c r="H3" s="221" t="s">
        <v>59</v>
      </c>
      <c r="I3" s="221" t="s">
        <v>60</v>
      </c>
      <c r="J3" s="127" t="s">
        <v>9</v>
      </c>
    </row>
    <row r="4" spans="3:10" s="128" customFormat="1" ht="17.399999999999999" customHeight="1" x14ac:dyDescent="0.2">
      <c r="C4" s="223"/>
      <c r="D4" s="222"/>
      <c r="E4" s="222"/>
      <c r="F4" s="222"/>
      <c r="G4" s="222"/>
      <c r="H4" s="222"/>
      <c r="I4" s="222"/>
      <c r="J4" s="129"/>
    </row>
    <row r="5" spans="3:10" s="73" customFormat="1" ht="27" customHeight="1" x14ac:dyDescent="0.2">
      <c r="C5" s="106" t="s">
        <v>8</v>
      </c>
      <c r="D5" s="130">
        <v>1072250745</v>
      </c>
      <c r="E5" s="131">
        <v>200000000</v>
      </c>
      <c r="F5" s="131">
        <v>0</v>
      </c>
      <c r="G5" s="131">
        <v>0</v>
      </c>
      <c r="H5" s="130">
        <f>SUM(D5:G5)</f>
        <v>1272250745</v>
      </c>
      <c r="I5" s="130">
        <v>1272250745</v>
      </c>
      <c r="J5" s="132"/>
    </row>
    <row r="6" spans="3:10" s="73" customFormat="1" ht="27" customHeight="1" x14ac:dyDescent="0.2">
      <c r="C6" s="106" t="s">
        <v>5</v>
      </c>
      <c r="D6" s="130">
        <v>474514766</v>
      </c>
      <c r="E6" s="131">
        <v>0</v>
      </c>
      <c r="F6" s="131">
        <v>0</v>
      </c>
      <c r="G6" s="131">
        <v>0</v>
      </c>
      <c r="H6" s="130">
        <f t="shared" ref="H6" si="0">SUM(D6:G6)</f>
        <v>474514766</v>
      </c>
      <c r="I6" s="130">
        <v>474514766</v>
      </c>
      <c r="J6" s="132"/>
    </row>
    <row r="7" spans="3:10" s="73" customFormat="1" ht="27" customHeight="1" x14ac:dyDescent="0.2">
      <c r="C7" s="106" t="s">
        <v>587</v>
      </c>
      <c r="D7" s="130">
        <v>0</v>
      </c>
      <c r="E7" s="130">
        <v>0</v>
      </c>
      <c r="F7" s="130">
        <v>270155</v>
      </c>
      <c r="G7" s="131">
        <v>283170</v>
      </c>
      <c r="H7" s="130">
        <f>SUM(D7:G7)</f>
        <v>553325</v>
      </c>
      <c r="I7" s="130">
        <v>0</v>
      </c>
      <c r="J7" s="132"/>
    </row>
    <row r="8" spans="3:10" s="73" customFormat="1" ht="27" customHeight="1" x14ac:dyDescent="0.2">
      <c r="C8" s="106" t="s">
        <v>588</v>
      </c>
      <c r="D8" s="130">
        <v>40381682</v>
      </c>
      <c r="E8" s="131">
        <v>0</v>
      </c>
      <c r="F8" s="131">
        <v>0</v>
      </c>
      <c r="G8" s="131">
        <v>0</v>
      </c>
      <c r="H8" s="130">
        <f t="shared" ref="H8" si="1">SUM(D8:G8)</f>
        <v>40381682</v>
      </c>
      <c r="I8" s="130">
        <v>40381682</v>
      </c>
      <c r="J8" s="132"/>
    </row>
    <row r="9" spans="3:10" s="73" customFormat="1" ht="27" customHeight="1" x14ac:dyDescent="0.2">
      <c r="C9" s="106" t="s">
        <v>589</v>
      </c>
      <c r="D9" s="130">
        <v>102547446</v>
      </c>
      <c r="E9" s="131">
        <v>0</v>
      </c>
      <c r="F9" s="131">
        <v>9307940</v>
      </c>
      <c r="G9" s="131">
        <v>2527591</v>
      </c>
      <c r="H9" s="130">
        <f>SUM(D9:G9)</f>
        <v>114382977</v>
      </c>
      <c r="I9" s="130">
        <v>102547446</v>
      </c>
      <c r="J9" s="132"/>
    </row>
    <row r="10" spans="3:10" s="73" customFormat="1" ht="27" customHeight="1" x14ac:dyDescent="0.2">
      <c r="C10" s="106" t="s">
        <v>590</v>
      </c>
      <c r="D10" s="130">
        <v>253047650</v>
      </c>
      <c r="E10" s="131">
        <v>0</v>
      </c>
      <c r="F10" s="131">
        <v>0</v>
      </c>
      <c r="G10" s="131">
        <v>0</v>
      </c>
      <c r="H10" s="130">
        <f t="shared" ref="H10:H15" si="2">SUM(D10:G10)</f>
        <v>253047650</v>
      </c>
      <c r="I10" s="130">
        <v>253047650</v>
      </c>
      <c r="J10" s="132"/>
    </row>
    <row r="11" spans="3:10" s="73" customFormat="1" ht="27" customHeight="1" x14ac:dyDescent="0.2">
      <c r="C11" s="106" t="s">
        <v>591</v>
      </c>
      <c r="D11" s="130">
        <v>1111316</v>
      </c>
      <c r="E11" s="131">
        <v>0</v>
      </c>
      <c r="F11" s="131">
        <v>0</v>
      </c>
      <c r="G11" s="131">
        <v>0</v>
      </c>
      <c r="H11" s="130">
        <f t="shared" si="2"/>
        <v>1111316</v>
      </c>
      <c r="I11" s="130">
        <v>1111316</v>
      </c>
      <c r="J11" s="132"/>
    </row>
    <row r="12" spans="3:10" s="73" customFormat="1" ht="27" customHeight="1" x14ac:dyDescent="0.2">
      <c r="C12" s="106" t="s">
        <v>592</v>
      </c>
      <c r="D12" s="130">
        <v>50491918</v>
      </c>
      <c r="E12" s="131">
        <v>0</v>
      </c>
      <c r="F12" s="131">
        <v>0</v>
      </c>
      <c r="G12" s="131">
        <v>0</v>
      </c>
      <c r="H12" s="130">
        <f t="shared" si="2"/>
        <v>50491918</v>
      </c>
      <c r="I12" s="130">
        <v>50491918</v>
      </c>
      <c r="J12" s="132"/>
    </row>
    <row r="13" spans="3:10" s="73" customFormat="1" ht="27" customHeight="1" x14ac:dyDescent="0.2">
      <c r="C13" s="106" t="s">
        <v>593</v>
      </c>
      <c r="D13" s="130">
        <v>9591655</v>
      </c>
      <c r="E13" s="131">
        <v>0</v>
      </c>
      <c r="F13" s="131">
        <v>0</v>
      </c>
      <c r="G13" s="131">
        <v>37770000</v>
      </c>
      <c r="H13" s="130">
        <f t="shared" si="2"/>
        <v>47361655</v>
      </c>
      <c r="I13" s="130">
        <v>47361655</v>
      </c>
      <c r="J13" s="132"/>
    </row>
    <row r="14" spans="3:10" s="73" customFormat="1" ht="27" customHeight="1" x14ac:dyDescent="0.2">
      <c r="C14" s="106" t="s">
        <v>594</v>
      </c>
      <c r="D14" s="130">
        <v>840481813</v>
      </c>
      <c r="E14" s="131">
        <v>0</v>
      </c>
      <c r="F14" s="131">
        <v>0</v>
      </c>
      <c r="G14" s="131">
        <v>0</v>
      </c>
      <c r="H14" s="130">
        <f t="shared" si="2"/>
        <v>840481813</v>
      </c>
      <c r="I14" s="130">
        <v>840481813</v>
      </c>
      <c r="J14" s="132"/>
    </row>
    <row r="15" spans="3:10" s="73" customFormat="1" ht="27" customHeight="1" x14ac:dyDescent="0.2">
      <c r="C15" s="106" t="s">
        <v>595</v>
      </c>
      <c r="D15" s="130">
        <v>26256777</v>
      </c>
      <c r="E15" s="131">
        <v>0</v>
      </c>
      <c r="F15" s="131">
        <v>0</v>
      </c>
      <c r="G15" s="131">
        <v>0</v>
      </c>
      <c r="H15" s="130">
        <f t="shared" si="2"/>
        <v>26256777</v>
      </c>
      <c r="I15" s="130">
        <v>14741777</v>
      </c>
      <c r="J15" s="132"/>
    </row>
    <row r="16" spans="3:10" s="73" customFormat="1" ht="27" customHeight="1" x14ac:dyDescent="0.2">
      <c r="C16" s="106" t="s">
        <v>596</v>
      </c>
      <c r="D16" s="130">
        <v>45890174</v>
      </c>
      <c r="E16" s="130">
        <v>0</v>
      </c>
      <c r="F16" s="130">
        <v>0</v>
      </c>
      <c r="G16" s="131">
        <v>0</v>
      </c>
      <c r="H16" s="130">
        <f>SUM(D16:G16)</f>
        <v>45890174</v>
      </c>
      <c r="I16" s="130">
        <v>45890174</v>
      </c>
      <c r="J16" s="132"/>
    </row>
    <row r="17" spans="3:10" s="73" customFormat="1" ht="35.1" customHeight="1" x14ac:dyDescent="0.2">
      <c r="C17" s="133" t="s">
        <v>9</v>
      </c>
      <c r="D17" s="130">
        <f t="shared" ref="D17:I17" si="3">SUM(D5:D16)</f>
        <v>2916565942</v>
      </c>
      <c r="E17" s="130">
        <f t="shared" si="3"/>
        <v>200000000</v>
      </c>
      <c r="F17" s="130">
        <f t="shared" si="3"/>
        <v>9578095</v>
      </c>
      <c r="G17" s="130">
        <f t="shared" si="3"/>
        <v>40580761</v>
      </c>
      <c r="H17" s="130">
        <f t="shared" si="3"/>
        <v>3166724798</v>
      </c>
      <c r="I17" s="130">
        <f t="shared" si="3"/>
        <v>3142820942</v>
      </c>
      <c r="J17" s="132"/>
    </row>
    <row r="18" spans="3:10" s="73" customFormat="1" ht="4.95" customHeight="1" x14ac:dyDescent="0.2">
      <c r="C18" s="134"/>
      <c r="D18" s="135"/>
      <c r="E18" s="135"/>
      <c r="F18" s="135"/>
      <c r="G18" s="135"/>
      <c r="H18" s="135"/>
      <c r="I18" s="136"/>
      <c r="J18" s="137"/>
    </row>
    <row r="19" spans="3:10" ht="1.95" customHeight="1" x14ac:dyDescent="0.2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19685039370078741" right="0.19685039370078741" top="1.1811023622047245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B1:K11"/>
  <sheetViews>
    <sheetView view="pageBreakPreview" zoomScaleNormal="100" zoomScaleSheetLayoutView="100" workbookViewId="0">
      <selection activeCell="C4" sqref="C4"/>
    </sheetView>
  </sheetViews>
  <sheetFormatPr defaultColWidth="9" defaultRowHeight="13.2" x14ac:dyDescent="0.2"/>
  <cols>
    <col min="1" max="1" width="0.88671875" style="38" customWidth="1"/>
    <col min="2" max="2" width="35.44140625" style="38" bestFit="1" customWidth="1"/>
    <col min="3" max="6" width="15.77734375" style="38" customWidth="1"/>
    <col min="7" max="7" width="16.21875" style="38" customWidth="1"/>
    <col min="8" max="8" width="0.88671875" style="38" customWidth="1"/>
    <col min="9" max="9" width="13.109375" style="38" customWidth="1"/>
    <col min="10" max="16384" width="9" style="38"/>
  </cols>
  <sheetData>
    <row r="1" spans="2:11" ht="19.5" customHeight="1" x14ac:dyDescent="0.2">
      <c r="B1" s="123" t="s">
        <v>166</v>
      </c>
      <c r="C1" s="124"/>
      <c r="D1" s="124"/>
      <c r="E1" s="124"/>
      <c r="F1" s="124"/>
      <c r="G1" s="124" t="s">
        <v>169</v>
      </c>
      <c r="H1" s="97"/>
      <c r="I1" s="97"/>
      <c r="J1" s="97"/>
      <c r="K1" s="97"/>
    </row>
    <row r="2" spans="2:11" s="73" customFormat="1" ht="21" customHeight="1" x14ac:dyDescent="0.2">
      <c r="B2" s="221" t="s">
        <v>61</v>
      </c>
      <c r="C2" s="226" t="s">
        <v>4</v>
      </c>
      <c r="D2" s="227"/>
      <c r="E2" s="226" t="s">
        <v>7</v>
      </c>
      <c r="F2" s="227"/>
      <c r="G2" s="221" t="s">
        <v>62</v>
      </c>
    </row>
    <row r="3" spans="2:11" s="73" customFormat="1" ht="21.9" customHeight="1" x14ac:dyDescent="0.2">
      <c r="B3" s="225"/>
      <c r="C3" s="125" t="s">
        <v>63</v>
      </c>
      <c r="D3" s="125" t="s">
        <v>64</v>
      </c>
      <c r="E3" s="125" t="s">
        <v>63</v>
      </c>
      <c r="F3" s="125" t="s">
        <v>64</v>
      </c>
      <c r="G3" s="225"/>
    </row>
    <row r="4" spans="2:11" s="73" customFormat="1" ht="20.100000000000001" customHeight="1" x14ac:dyDescent="0.2">
      <c r="B4" s="178" t="s">
        <v>597</v>
      </c>
      <c r="C4" s="77"/>
      <c r="D4" s="77"/>
      <c r="E4" s="77"/>
      <c r="F4" s="77"/>
      <c r="G4" s="113"/>
    </row>
    <row r="5" spans="2:11" s="73" customFormat="1" ht="20.100000000000001" customHeight="1" x14ac:dyDescent="0.2">
      <c r="B5" s="178" t="s">
        <v>598</v>
      </c>
      <c r="C5" s="77">
        <v>13000000</v>
      </c>
      <c r="D5" s="77">
        <v>0</v>
      </c>
      <c r="E5" s="179">
        <v>2000000</v>
      </c>
      <c r="F5" s="77">
        <v>0</v>
      </c>
      <c r="G5" s="113">
        <v>15000000</v>
      </c>
    </row>
    <row r="6" spans="2:11" s="73" customFormat="1" ht="20.100000000000001" customHeight="1" x14ac:dyDescent="0.2">
      <c r="B6" s="178" t="s">
        <v>599</v>
      </c>
      <c r="C6" s="77"/>
      <c r="D6" s="77"/>
      <c r="E6" s="77"/>
      <c r="F6" s="77"/>
      <c r="G6" s="113"/>
    </row>
    <row r="7" spans="2:11" s="73" customFormat="1" ht="20.100000000000001" customHeight="1" x14ac:dyDescent="0.2">
      <c r="B7" s="105" t="s">
        <v>600</v>
      </c>
      <c r="C7" s="77">
        <v>39823400</v>
      </c>
      <c r="D7" s="179">
        <v>0</v>
      </c>
      <c r="E7" s="77">
        <v>4000000</v>
      </c>
      <c r="F7" s="179">
        <v>0</v>
      </c>
      <c r="G7" s="179">
        <v>45714400</v>
      </c>
    </row>
    <row r="8" spans="2:11" s="73" customFormat="1" ht="20.100000000000001" customHeight="1" x14ac:dyDescent="0.2">
      <c r="B8" s="75" t="s">
        <v>9</v>
      </c>
      <c r="C8" s="179">
        <f>+SUM(C5+C7)</f>
        <v>52823400</v>
      </c>
      <c r="D8" s="179">
        <f>+SUM(D5+D7)</f>
        <v>0</v>
      </c>
      <c r="E8" s="179">
        <f>+SUM(E5+E7)</f>
        <v>6000000</v>
      </c>
      <c r="F8" s="179">
        <f>+SUM(F5+F7)</f>
        <v>0</v>
      </c>
      <c r="G8" s="179">
        <f>+SUM(G5+G7)</f>
        <v>60714400</v>
      </c>
    </row>
    <row r="9" spans="2:11" ht="3.75" customHeight="1" x14ac:dyDescent="0.2">
      <c r="B9" s="117"/>
      <c r="C9" s="118"/>
      <c r="D9" s="118"/>
      <c r="E9" s="118"/>
      <c r="F9" s="118"/>
      <c r="G9" s="118"/>
      <c r="H9" s="39"/>
      <c r="I9" s="39"/>
      <c r="J9" s="39"/>
      <c r="K9" s="119"/>
    </row>
    <row r="10" spans="2:11" x14ac:dyDescent="0.2">
      <c r="C10" s="39"/>
      <c r="D10" s="39"/>
      <c r="E10" s="39"/>
      <c r="F10" s="39"/>
      <c r="G10" s="39"/>
      <c r="H10" s="39"/>
      <c r="I10" s="39"/>
    </row>
    <row r="11" spans="2:11" x14ac:dyDescent="0.2">
      <c r="C11" s="120"/>
      <c r="D11" s="120"/>
      <c r="E11" s="120"/>
      <c r="F11" s="120"/>
      <c r="G11" s="120"/>
      <c r="H11" s="120"/>
      <c r="I11" s="120"/>
    </row>
  </sheetData>
  <mergeCells count="4">
    <mergeCell ref="B2:B3"/>
    <mergeCell ref="C2:D2"/>
    <mergeCell ref="E2:F2"/>
    <mergeCell ref="G2:G3"/>
  </mergeCells>
  <phoneticPr fontId="3"/>
  <printOptions horizontalCentered="1"/>
  <pageMargins left="0.23622047244094491" right="1.9685039370078741" top="1.181102362204724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C1:I22"/>
  <sheetViews>
    <sheetView view="pageBreakPreview" topLeftCell="C1" zoomScaleNormal="80" zoomScaleSheetLayoutView="100" workbookViewId="0">
      <selection activeCell="D12" sqref="D12"/>
    </sheetView>
  </sheetViews>
  <sheetFormatPr defaultColWidth="9" defaultRowHeight="13.2" x14ac:dyDescent="0.2"/>
  <cols>
    <col min="1" max="1" width="19.44140625" style="38" bestFit="1" customWidth="1"/>
    <col min="2" max="2" width="1" style="38" customWidth="1"/>
    <col min="3" max="3" width="35.44140625" style="38" bestFit="1" customWidth="1"/>
    <col min="4" max="5" width="18.6640625" style="38" customWidth="1"/>
    <col min="6" max="6" width="3.44140625" style="38" customWidth="1"/>
    <col min="7" max="7" width="35.44140625" style="38" bestFit="1" customWidth="1"/>
    <col min="8" max="9" width="18.6640625" style="38" customWidth="1"/>
    <col min="10" max="10" width="11.33203125" style="38" customWidth="1"/>
    <col min="11" max="16384" width="9" style="38"/>
  </cols>
  <sheetData>
    <row r="1" spans="3:9" ht="11.25" customHeight="1" x14ac:dyDescent="0.2"/>
    <row r="2" spans="3:9" ht="19.5" customHeight="1" x14ac:dyDescent="0.2">
      <c r="C2" s="38" t="s">
        <v>66</v>
      </c>
      <c r="D2" s="97"/>
      <c r="E2" s="98" t="s">
        <v>169</v>
      </c>
      <c r="F2" s="97"/>
      <c r="G2" s="39" t="s">
        <v>67</v>
      </c>
      <c r="H2" s="97"/>
      <c r="I2" s="98" t="s">
        <v>169</v>
      </c>
    </row>
    <row r="3" spans="3:9" s="73" customFormat="1" ht="30" customHeight="1" x14ac:dyDescent="0.2">
      <c r="C3" s="74" t="s">
        <v>61</v>
      </c>
      <c r="D3" s="74" t="s">
        <v>68</v>
      </c>
      <c r="E3" s="74" t="s">
        <v>69</v>
      </c>
      <c r="F3" s="99"/>
      <c r="G3" s="74" t="s">
        <v>61</v>
      </c>
      <c r="H3" s="74" t="s">
        <v>68</v>
      </c>
      <c r="I3" s="74" t="s">
        <v>69</v>
      </c>
    </row>
    <row r="4" spans="3:9" s="73" customFormat="1" ht="16.2" customHeight="1" x14ac:dyDescent="0.2">
      <c r="C4" s="100" t="s">
        <v>70</v>
      </c>
      <c r="D4" s="101"/>
      <c r="E4" s="101"/>
      <c r="F4" s="102"/>
      <c r="G4" s="101" t="s">
        <v>70</v>
      </c>
      <c r="H4" s="101"/>
      <c r="I4" s="101"/>
    </row>
    <row r="5" spans="3:9" s="73" customFormat="1" ht="16.2" customHeight="1" x14ac:dyDescent="0.2">
      <c r="C5" s="103" t="s">
        <v>65</v>
      </c>
      <c r="D5" s="104"/>
      <c r="E5" s="104"/>
      <c r="F5" s="102"/>
      <c r="G5" s="104" t="s">
        <v>602</v>
      </c>
      <c r="H5" s="104"/>
      <c r="I5" s="104"/>
    </row>
    <row r="6" spans="3:9" s="73" customFormat="1" ht="21" customHeight="1" x14ac:dyDescent="0.2">
      <c r="C6" s="105" t="s">
        <v>601</v>
      </c>
      <c r="D6" s="76">
        <v>1529600</v>
      </c>
      <c r="E6" s="76">
        <v>0</v>
      </c>
      <c r="F6" s="102"/>
      <c r="G6" s="76" t="s">
        <v>603</v>
      </c>
      <c r="H6" s="76">
        <v>361400</v>
      </c>
      <c r="I6" s="76">
        <v>0</v>
      </c>
    </row>
    <row r="7" spans="3:9" s="73" customFormat="1" ht="21" customHeight="1" thickBot="1" x14ac:dyDescent="0.25">
      <c r="C7" s="107" t="s">
        <v>71</v>
      </c>
      <c r="D7" s="108">
        <f>SUM(D4:D6)</f>
        <v>1529600</v>
      </c>
      <c r="E7" s="121">
        <f>SUM(E4:E6)</f>
        <v>0</v>
      </c>
      <c r="F7" s="102"/>
      <c r="G7" s="109" t="s">
        <v>71</v>
      </c>
      <c r="H7" s="108">
        <f>SUM(H4:H6)</f>
        <v>361400</v>
      </c>
      <c r="I7" s="121">
        <f>SUM(I4:I6)</f>
        <v>0</v>
      </c>
    </row>
    <row r="8" spans="3:9" s="73" customFormat="1" ht="16.2" customHeight="1" thickTop="1" x14ac:dyDescent="0.2">
      <c r="C8" s="110" t="s">
        <v>72</v>
      </c>
      <c r="D8" s="111"/>
      <c r="E8" s="111"/>
      <c r="F8" s="102"/>
      <c r="G8" s="111" t="s">
        <v>72</v>
      </c>
      <c r="H8" s="111"/>
      <c r="I8" s="111"/>
    </row>
    <row r="9" spans="3:9" s="73" customFormat="1" ht="16.2" customHeight="1" x14ac:dyDescent="0.2">
      <c r="C9" s="103" t="s">
        <v>73</v>
      </c>
      <c r="D9" s="104"/>
      <c r="E9" s="104"/>
      <c r="F9" s="102"/>
      <c r="G9" s="104" t="s">
        <v>73</v>
      </c>
      <c r="H9" s="104"/>
      <c r="I9" s="104"/>
    </row>
    <row r="10" spans="3:9" s="73" customFormat="1" ht="21" customHeight="1" x14ac:dyDescent="0.2">
      <c r="C10" s="110" t="s">
        <v>171</v>
      </c>
      <c r="D10" s="111">
        <v>2631738</v>
      </c>
      <c r="E10" s="111">
        <v>346769</v>
      </c>
      <c r="F10" s="102"/>
      <c r="G10" s="111" t="s">
        <v>171</v>
      </c>
      <c r="H10" s="111">
        <v>833369</v>
      </c>
      <c r="I10" s="111">
        <v>109808</v>
      </c>
    </row>
    <row r="11" spans="3:9" s="73" customFormat="1" ht="21" customHeight="1" x14ac:dyDescent="0.2">
      <c r="C11" s="105" t="s">
        <v>74</v>
      </c>
      <c r="D11" s="76">
        <v>4062246</v>
      </c>
      <c r="E11" s="76">
        <v>549388</v>
      </c>
      <c r="F11" s="102"/>
      <c r="G11" s="76" t="s">
        <v>74</v>
      </c>
      <c r="H11" s="76">
        <v>1960400</v>
      </c>
      <c r="I11" s="76">
        <v>265129</v>
      </c>
    </row>
    <row r="12" spans="3:9" s="73" customFormat="1" ht="21" customHeight="1" x14ac:dyDescent="0.2">
      <c r="C12" s="105" t="s">
        <v>172</v>
      </c>
      <c r="D12" s="76">
        <v>249400</v>
      </c>
      <c r="E12" s="76">
        <v>23317</v>
      </c>
      <c r="F12" s="102"/>
      <c r="G12" s="76" t="s">
        <v>172</v>
      </c>
      <c r="H12" s="76">
        <v>155800</v>
      </c>
      <c r="I12" s="76">
        <v>14566</v>
      </c>
    </row>
    <row r="13" spans="3:9" s="73" customFormat="1" ht="21" customHeight="1" x14ac:dyDescent="0.2">
      <c r="C13" s="105" t="s">
        <v>75</v>
      </c>
      <c r="D13" s="76"/>
      <c r="E13" s="76"/>
      <c r="F13" s="102"/>
      <c r="G13" s="76" t="s">
        <v>75</v>
      </c>
      <c r="H13" s="76"/>
      <c r="I13" s="76"/>
    </row>
    <row r="14" spans="3:9" s="73" customFormat="1" ht="21" customHeight="1" x14ac:dyDescent="0.2">
      <c r="C14" s="110" t="s">
        <v>173</v>
      </c>
      <c r="D14" s="122">
        <v>3399601</v>
      </c>
      <c r="E14" s="122">
        <v>0</v>
      </c>
      <c r="F14" s="102"/>
      <c r="G14" s="111" t="s">
        <v>173</v>
      </c>
      <c r="H14" s="111">
        <v>657749</v>
      </c>
      <c r="I14" s="111">
        <v>0</v>
      </c>
    </row>
    <row r="15" spans="3:9" s="73" customFormat="1" ht="21" customHeight="1" x14ac:dyDescent="0.2">
      <c r="C15" s="105" t="s">
        <v>604</v>
      </c>
      <c r="D15" s="76">
        <v>0</v>
      </c>
      <c r="E15" s="76">
        <v>0</v>
      </c>
      <c r="F15" s="102"/>
      <c r="G15" s="76" t="s">
        <v>604</v>
      </c>
      <c r="H15" s="76">
        <v>61979</v>
      </c>
      <c r="I15" s="76">
        <v>0</v>
      </c>
    </row>
    <row r="16" spans="3:9" s="73" customFormat="1" ht="21" customHeight="1" x14ac:dyDescent="0.2">
      <c r="C16" s="105" t="s">
        <v>174</v>
      </c>
      <c r="D16" s="76">
        <v>322841</v>
      </c>
      <c r="E16" s="76">
        <v>0</v>
      </c>
      <c r="F16" s="102"/>
      <c r="G16" s="76" t="s">
        <v>174</v>
      </c>
      <c r="H16" s="76">
        <v>80000</v>
      </c>
      <c r="I16" s="76">
        <v>0</v>
      </c>
    </row>
    <row r="17" spans="3:9" s="73" customFormat="1" ht="21" customHeight="1" thickBot="1" x14ac:dyDescent="0.25">
      <c r="C17" s="107" t="s">
        <v>71</v>
      </c>
      <c r="D17" s="108">
        <f>SUM(D8:D16)</f>
        <v>10665826</v>
      </c>
      <c r="E17" s="108">
        <f>SUM(E8:E16)</f>
        <v>919474</v>
      </c>
      <c r="F17" s="102"/>
      <c r="G17" s="109" t="s">
        <v>71</v>
      </c>
      <c r="H17" s="108">
        <f>SUM(H8:H16)</f>
        <v>3749297</v>
      </c>
      <c r="I17" s="108">
        <f>SUM(I8:I16)</f>
        <v>389503</v>
      </c>
    </row>
    <row r="18" spans="3:9" s="73" customFormat="1" ht="21" customHeight="1" thickTop="1" x14ac:dyDescent="0.2">
      <c r="C18" s="112" t="s">
        <v>9</v>
      </c>
      <c r="D18" s="104">
        <f>D7+D17</f>
        <v>12195426</v>
      </c>
      <c r="E18" s="104">
        <f>E7+E17</f>
        <v>919474</v>
      </c>
      <c r="F18" s="102"/>
      <c r="G18" s="113" t="s">
        <v>9</v>
      </c>
      <c r="H18" s="104">
        <f>H7+H17</f>
        <v>4110697</v>
      </c>
      <c r="I18" s="104">
        <f>I7+I17</f>
        <v>389503</v>
      </c>
    </row>
    <row r="19" spans="3:9" s="73" customFormat="1" ht="21" customHeight="1" x14ac:dyDescent="0.2">
      <c r="C19" s="114"/>
      <c r="D19" s="115"/>
      <c r="E19" s="115"/>
      <c r="F19" s="102"/>
      <c r="G19" s="116"/>
      <c r="H19" s="115"/>
      <c r="I19" s="115"/>
    </row>
    <row r="20" spans="3:9" ht="6.75" customHeight="1" x14ac:dyDescent="0.2">
      <c r="C20" s="117"/>
      <c r="D20" s="118"/>
      <c r="E20" s="118"/>
      <c r="F20" s="39"/>
      <c r="G20" s="39"/>
      <c r="H20" s="39"/>
      <c r="I20" s="119"/>
    </row>
    <row r="21" spans="3:9" ht="18.75" customHeight="1" x14ac:dyDescent="0.2">
      <c r="D21" s="39"/>
      <c r="E21" s="39"/>
      <c r="F21" s="39"/>
      <c r="G21" s="39"/>
      <c r="H21" s="39"/>
      <c r="I21" s="119"/>
    </row>
    <row r="22" spans="3:9" x14ac:dyDescent="0.2">
      <c r="D22" s="120"/>
      <c r="E22" s="120"/>
      <c r="F22" s="120"/>
      <c r="G22" s="120"/>
    </row>
  </sheetData>
  <phoneticPr fontId="3"/>
  <printOptions horizontalCentered="1"/>
  <pageMargins left="0.59055118110236227" right="0.11811023622047245" top="1.1811023622047245" bottom="0.59055118110236227" header="0.31496062992125984" footer="0.31496062992125984"/>
  <pageSetup paperSize="9" scale="94" orientation="landscape" r:id="rId1"/>
  <rowBreaks count="1" manualBreakCount="1">
    <brk id="19" min="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B1:L32"/>
  <sheetViews>
    <sheetView view="pageBreakPreview" topLeftCell="A4" zoomScale="120" zoomScaleNormal="100" zoomScaleSheetLayoutView="120" workbookViewId="0">
      <selection activeCell="C4" sqref="C4:C5"/>
    </sheetView>
  </sheetViews>
  <sheetFormatPr defaultColWidth="9" defaultRowHeight="13.2" x14ac:dyDescent="0.2"/>
  <cols>
    <col min="1" max="1" width="4.33203125" style="38" customWidth="1"/>
    <col min="2" max="2" width="17.21875" style="38" customWidth="1"/>
    <col min="3" max="3" width="9.6640625" style="38" customWidth="1"/>
    <col min="4" max="4" width="12.6640625" style="38" customWidth="1"/>
    <col min="5" max="12" width="9.6640625" style="38" customWidth="1"/>
    <col min="13" max="13" width="0.6640625" style="38" customWidth="1"/>
    <col min="14" max="14" width="5.33203125" style="38" customWidth="1"/>
    <col min="15" max="16384" width="9" style="38"/>
  </cols>
  <sheetData>
    <row r="1" spans="2:12" ht="16.5" customHeight="1" x14ac:dyDescent="0.2"/>
    <row r="2" spans="2:12" x14ac:dyDescent="0.2">
      <c r="B2" s="71" t="s">
        <v>76</v>
      </c>
    </row>
    <row r="3" spans="2:12" x14ac:dyDescent="0.15">
      <c r="B3" s="71" t="s">
        <v>77</v>
      </c>
      <c r="C3" s="82"/>
      <c r="D3" s="83"/>
      <c r="E3" s="83"/>
      <c r="F3" s="83"/>
      <c r="G3" s="83"/>
      <c r="H3" s="83"/>
      <c r="I3" s="83"/>
      <c r="J3" s="83"/>
      <c r="K3" s="83"/>
      <c r="L3" s="84" t="s">
        <v>169</v>
      </c>
    </row>
    <row r="4" spans="2:12" ht="15.9" customHeight="1" x14ac:dyDescent="0.2">
      <c r="B4" s="230" t="s">
        <v>58</v>
      </c>
      <c r="C4" s="228" t="s">
        <v>78</v>
      </c>
      <c r="D4" s="85"/>
      <c r="E4" s="233" t="s">
        <v>79</v>
      </c>
      <c r="F4" s="230" t="s">
        <v>80</v>
      </c>
      <c r="G4" s="230" t="s">
        <v>81</v>
      </c>
      <c r="H4" s="230" t="s">
        <v>82</v>
      </c>
      <c r="I4" s="228" t="s">
        <v>83</v>
      </c>
      <c r="J4" s="86"/>
      <c r="K4" s="87"/>
      <c r="L4" s="230" t="s">
        <v>84</v>
      </c>
    </row>
    <row r="5" spans="2:12" ht="15.9" customHeight="1" x14ac:dyDescent="0.2">
      <c r="B5" s="232"/>
      <c r="C5" s="231"/>
      <c r="D5" s="88" t="s">
        <v>85</v>
      </c>
      <c r="E5" s="234"/>
      <c r="F5" s="231"/>
      <c r="G5" s="231"/>
      <c r="H5" s="231"/>
      <c r="I5" s="229"/>
      <c r="J5" s="89" t="s">
        <v>86</v>
      </c>
      <c r="K5" s="89" t="s">
        <v>87</v>
      </c>
      <c r="L5" s="231"/>
    </row>
    <row r="6" spans="2:12" ht="24.9" customHeight="1" x14ac:dyDescent="0.2">
      <c r="B6" s="180" t="s">
        <v>88</v>
      </c>
      <c r="C6" s="90"/>
      <c r="D6" s="181"/>
      <c r="E6" s="95"/>
      <c r="F6" s="90"/>
      <c r="G6" s="90"/>
      <c r="H6" s="90"/>
      <c r="I6" s="90"/>
      <c r="J6" s="90"/>
      <c r="K6" s="90"/>
      <c r="L6" s="90"/>
    </row>
    <row r="7" spans="2:12" ht="24.9" customHeight="1" x14ac:dyDescent="0.2">
      <c r="B7" s="180" t="s">
        <v>89</v>
      </c>
      <c r="C7" s="90">
        <v>26695592</v>
      </c>
      <c r="D7" s="181">
        <v>5022847</v>
      </c>
      <c r="E7" s="95">
        <v>26695592</v>
      </c>
      <c r="F7" s="90">
        <v>0</v>
      </c>
      <c r="G7" s="91">
        <v>0</v>
      </c>
      <c r="H7" s="90">
        <v>0</v>
      </c>
      <c r="I7" s="91">
        <v>0</v>
      </c>
      <c r="J7" s="91">
        <v>0</v>
      </c>
      <c r="K7" s="91">
        <v>0</v>
      </c>
      <c r="L7" s="90">
        <v>0</v>
      </c>
    </row>
    <row r="8" spans="2:12" ht="25.5" customHeight="1" x14ac:dyDescent="0.2">
      <c r="B8" s="180" t="s">
        <v>90</v>
      </c>
      <c r="C8" s="90">
        <v>585712796</v>
      </c>
      <c r="D8" s="181">
        <v>34374032</v>
      </c>
      <c r="E8" s="95">
        <v>545533998</v>
      </c>
      <c r="F8" s="90">
        <v>3438798</v>
      </c>
      <c r="G8" s="91">
        <v>0</v>
      </c>
      <c r="H8" s="90">
        <v>36740000</v>
      </c>
      <c r="I8" s="91">
        <v>0</v>
      </c>
      <c r="J8" s="91">
        <v>0</v>
      </c>
      <c r="K8" s="91">
        <v>0</v>
      </c>
      <c r="L8" s="91">
        <v>0</v>
      </c>
    </row>
    <row r="9" spans="2:12" ht="25.5" customHeight="1" x14ac:dyDescent="0.2">
      <c r="B9" s="180" t="s">
        <v>91</v>
      </c>
      <c r="C9" s="90">
        <v>55139640</v>
      </c>
      <c r="D9" s="181">
        <v>3913989</v>
      </c>
      <c r="E9" s="95">
        <v>55139640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</row>
    <row r="10" spans="2:12" ht="24.9" customHeight="1" x14ac:dyDescent="0.2">
      <c r="B10" s="180" t="s">
        <v>92</v>
      </c>
      <c r="C10" s="90">
        <v>83784663</v>
      </c>
      <c r="D10" s="181">
        <v>12627994</v>
      </c>
      <c r="E10" s="95">
        <v>68884663</v>
      </c>
      <c r="F10" s="90">
        <v>0</v>
      </c>
      <c r="G10" s="90">
        <v>14900000</v>
      </c>
      <c r="H10" s="90">
        <v>0</v>
      </c>
      <c r="I10" s="91">
        <v>0</v>
      </c>
      <c r="J10" s="91">
        <v>0</v>
      </c>
      <c r="K10" s="91">
        <v>0</v>
      </c>
      <c r="L10" s="90">
        <v>0</v>
      </c>
    </row>
    <row r="11" spans="2:12" ht="24.9" customHeight="1" x14ac:dyDescent="0.2">
      <c r="B11" s="180" t="s">
        <v>93</v>
      </c>
      <c r="C11" s="90">
        <v>2513437021</v>
      </c>
      <c r="D11" s="181">
        <v>227742923</v>
      </c>
      <c r="E11" s="95">
        <v>303457694</v>
      </c>
      <c r="F11" s="90">
        <v>120581214</v>
      </c>
      <c r="G11" s="90">
        <v>580915000</v>
      </c>
      <c r="H11" s="90">
        <v>1508483113</v>
      </c>
      <c r="I11" s="91">
        <v>0</v>
      </c>
      <c r="J11" s="91">
        <v>0</v>
      </c>
      <c r="K11" s="91">
        <v>0</v>
      </c>
      <c r="L11" s="90">
        <v>0</v>
      </c>
    </row>
    <row r="12" spans="2:12" ht="24.9" customHeight="1" x14ac:dyDescent="0.2">
      <c r="B12" s="180" t="s">
        <v>94</v>
      </c>
      <c r="C12" s="90">
        <v>3833216428</v>
      </c>
      <c r="D12" s="181">
        <v>422008376</v>
      </c>
      <c r="E12" s="95">
        <v>3350660713</v>
      </c>
      <c r="F12" s="90">
        <v>26733491</v>
      </c>
      <c r="G12" s="91">
        <v>118584000</v>
      </c>
      <c r="H12" s="91">
        <v>337238224</v>
      </c>
      <c r="I12" s="91">
        <v>0</v>
      </c>
      <c r="J12" s="91">
        <v>0</v>
      </c>
      <c r="K12" s="91">
        <v>0</v>
      </c>
      <c r="L12" s="90">
        <v>0</v>
      </c>
    </row>
    <row r="13" spans="2:12" ht="24.9" customHeight="1" x14ac:dyDescent="0.2">
      <c r="B13" s="180" t="s">
        <v>95</v>
      </c>
      <c r="C13" s="90"/>
      <c r="D13" s="181"/>
      <c r="E13" s="95"/>
      <c r="F13" s="90"/>
      <c r="G13" s="90"/>
      <c r="H13" s="90"/>
      <c r="I13" s="90"/>
      <c r="J13" s="90"/>
      <c r="K13" s="90"/>
      <c r="L13" s="90"/>
    </row>
    <row r="14" spans="2:12" ht="24.9" customHeight="1" x14ac:dyDescent="0.2">
      <c r="B14" s="180" t="s">
        <v>96</v>
      </c>
      <c r="C14" s="90">
        <v>1463889805</v>
      </c>
      <c r="D14" s="181">
        <v>134213297</v>
      </c>
      <c r="E14" s="95">
        <v>441208335</v>
      </c>
      <c r="F14" s="90">
        <v>362898768</v>
      </c>
      <c r="G14" s="90">
        <v>1015000</v>
      </c>
      <c r="H14" s="91">
        <v>658767702</v>
      </c>
      <c r="I14" s="91">
        <v>0</v>
      </c>
      <c r="J14" s="91">
        <v>0</v>
      </c>
      <c r="K14" s="91">
        <v>0</v>
      </c>
      <c r="L14" s="91">
        <v>0</v>
      </c>
    </row>
    <row r="15" spans="2:12" ht="24.9" customHeight="1" x14ac:dyDescent="0.2">
      <c r="B15" s="180" t="s">
        <v>97</v>
      </c>
      <c r="C15" s="90">
        <v>5412677</v>
      </c>
      <c r="D15" s="181">
        <v>1845937</v>
      </c>
      <c r="E15" s="95">
        <v>5412677</v>
      </c>
      <c r="F15" s="91">
        <v>0</v>
      </c>
      <c r="G15" s="91">
        <v>0</v>
      </c>
      <c r="H15" s="90">
        <v>0</v>
      </c>
      <c r="I15" s="91">
        <v>0</v>
      </c>
      <c r="J15" s="91">
        <v>0</v>
      </c>
      <c r="K15" s="91">
        <v>0</v>
      </c>
      <c r="L15" s="91">
        <v>0</v>
      </c>
    </row>
    <row r="16" spans="2:12" ht="24.9" customHeight="1" x14ac:dyDescent="0.2">
      <c r="B16" s="180" t="s">
        <v>98</v>
      </c>
      <c r="C16" s="91">
        <v>0</v>
      </c>
      <c r="D16" s="92">
        <v>0</v>
      </c>
      <c r="E16" s="93">
        <v>0</v>
      </c>
      <c r="F16" s="93">
        <v>0</v>
      </c>
      <c r="G16" s="93">
        <v>0</v>
      </c>
      <c r="H16" s="93">
        <v>0</v>
      </c>
      <c r="I16" s="91">
        <v>0</v>
      </c>
      <c r="J16" s="91">
        <v>0</v>
      </c>
      <c r="K16" s="91">
        <v>0</v>
      </c>
      <c r="L16" s="91">
        <v>0</v>
      </c>
    </row>
    <row r="17" spans="2:12" ht="24.9" customHeight="1" x14ac:dyDescent="0.2">
      <c r="B17" s="180" t="s">
        <v>99</v>
      </c>
      <c r="C17" s="90">
        <v>169784773</v>
      </c>
      <c r="D17" s="181">
        <v>26434992</v>
      </c>
      <c r="E17" s="95">
        <v>12830307</v>
      </c>
      <c r="F17" s="91">
        <v>156954466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</row>
    <row r="18" spans="2:12" ht="24.9" customHeight="1" x14ac:dyDescent="0.2">
      <c r="B18" s="94" t="s">
        <v>45</v>
      </c>
      <c r="C18" s="95">
        <v>8737073395</v>
      </c>
      <c r="D18" s="181">
        <v>868184387</v>
      </c>
      <c r="E18" s="95">
        <v>4809823619</v>
      </c>
      <c r="F18" s="90">
        <v>670606737</v>
      </c>
      <c r="G18" s="90">
        <v>715414000</v>
      </c>
      <c r="H18" s="90">
        <v>2541229039</v>
      </c>
      <c r="I18" s="90">
        <v>0</v>
      </c>
      <c r="J18" s="90">
        <v>0</v>
      </c>
      <c r="K18" s="90">
        <v>0</v>
      </c>
      <c r="L18" s="90">
        <v>0</v>
      </c>
    </row>
    <row r="19" spans="2:12" ht="24.9" customHeight="1" x14ac:dyDescent="0.2">
      <c r="B19" s="96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2:12" ht="24.9" customHeight="1" x14ac:dyDescent="0.2">
      <c r="B20" s="96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2:12" ht="3.75" customHeight="1" x14ac:dyDescent="0.2"/>
    <row r="22" spans="2:12" ht="12" customHeight="1" x14ac:dyDescent="0.2"/>
    <row r="32" spans="2:12" ht="24.75" customHeight="1" x14ac:dyDescent="0.2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rintOptions horizontalCentered="1"/>
  <pageMargins left="0.11811023622047245" right="0.19685039370078741" top="1.1811023622047245" bottom="0.15748031496062992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B1:N19"/>
  <sheetViews>
    <sheetView view="pageBreakPreview" zoomScale="90" zoomScaleNormal="80" zoomScaleSheetLayoutView="90" workbookViewId="0">
      <selection activeCell="E14" sqref="E14"/>
    </sheetView>
  </sheetViews>
  <sheetFormatPr defaultRowHeight="13.2" x14ac:dyDescent="0.2"/>
  <cols>
    <col min="1" max="1" width="13.88671875" bestFit="1" customWidth="1"/>
    <col min="2" max="2" width="1.6640625" style="12" customWidth="1"/>
    <col min="3" max="3" width="20.6640625" style="12" customWidth="1"/>
    <col min="4" max="12" width="16.77734375" style="12" customWidth="1"/>
    <col min="13" max="13" width="0.88671875" style="12" customWidth="1"/>
    <col min="14" max="14" width="13.6640625" style="12" customWidth="1"/>
  </cols>
  <sheetData>
    <row r="1" spans="3:13" s="12" customFormat="1" x14ac:dyDescent="0.2"/>
    <row r="2" spans="3:13" s="12" customFormat="1" ht="19.5" customHeight="1" x14ac:dyDescent="0.2">
      <c r="C2" s="13" t="s">
        <v>100</v>
      </c>
      <c r="D2" s="14"/>
      <c r="E2" s="14"/>
      <c r="F2" s="14"/>
      <c r="G2" s="14"/>
      <c r="H2" s="14"/>
      <c r="I2" s="14"/>
      <c r="J2" s="14"/>
      <c r="K2" s="15" t="s">
        <v>167</v>
      </c>
      <c r="L2" s="14"/>
      <c r="M2" s="14"/>
    </row>
    <row r="3" spans="3:13" s="12" customFormat="1" ht="27" customHeight="1" x14ac:dyDescent="0.2">
      <c r="C3" s="237" t="s">
        <v>78</v>
      </c>
      <c r="D3" s="239" t="s">
        <v>101</v>
      </c>
      <c r="E3" s="241" t="s">
        <v>102</v>
      </c>
      <c r="F3" s="241" t="s">
        <v>103</v>
      </c>
      <c r="G3" s="241" t="s">
        <v>104</v>
      </c>
      <c r="H3" s="241" t="s">
        <v>105</v>
      </c>
      <c r="I3" s="241" t="s">
        <v>106</v>
      </c>
      <c r="J3" s="241" t="s">
        <v>107</v>
      </c>
      <c r="K3" s="241" t="s">
        <v>108</v>
      </c>
      <c r="L3" s="235"/>
    </row>
    <row r="4" spans="3:13" s="12" customFormat="1" ht="18" customHeight="1" x14ac:dyDescent="0.2">
      <c r="C4" s="238"/>
      <c r="D4" s="240"/>
      <c r="E4" s="242"/>
      <c r="F4" s="242"/>
      <c r="G4" s="242"/>
      <c r="H4" s="242"/>
      <c r="I4" s="242"/>
      <c r="J4" s="242"/>
      <c r="K4" s="242"/>
      <c r="L4" s="236"/>
    </row>
    <row r="5" spans="3:13" s="12" customFormat="1" ht="30" customHeight="1" x14ac:dyDescent="0.2">
      <c r="C5" s="182">
        <f>+SUM(D5:J5)</f>
        <v>8737073395</v>
      </c>
      <c r="D5" s="78">
        <v>8360371990</v>
      </c>
      <c r="E5" s="79">
        <v>296263032</v>
      </c>
      <c r="F5" s="79">
        <v>72151515</v>
      </c>
      <c r="G5" s="79">
        <v>4113230</v>
      </c>
      <c r="H5" s="81">
        <v>4173628</v>
      </c>
      <c r="I5" s="81">
        <v>0</v>
      </c>
      <c r="J5" s="79">
        <v>0</v>
      </c>
      <c r="K5" s="37">
        <v>3.9312482675395903E-3</v>
      </c>
      <c r="L5" s="16"/>
    </row>
    <row r="6" spans="3:13" s="12" customFormat="1" x14ac:dyDescent="0.2"/>
    <row r="7" spans="3:13" s="12" customFormat="1" x14ac:dyDescent="0.2"/>
    <row r="8" spans="3:13" s="12" customFormat="1" ht="19.5" customHeight="1" x14ac:dyDescent="0.2">
      <c r="C8" s="13" t="s">
        <v>109</v>
      </c>
      <c r="D8" s="14"/>
      <c r="E8" s="14"/>
      <c r="F8" s="14"/>
      <c r="G8" s="14"/>
      <c r="H8" s="14"/>
      <c r="I8" s="14"/>
      <c r="J8" s="14"/>
      <c r="K8" s="14"/>
      <c r="L8" s="15" t="s">
        <v>168</v>
      </c>
    </row>
    <row r="9" spans="3:13" s="12" customFormat="1" x14ac:dyDescent="0.2">
      <c r="C9" s="237" t="s">
        <v>78</v>
      </c>
      <c r="D9" s="239" t="s">
        <v>110</v>
      </c>
      <c r="E9" s="241" t="s">
        <v>111</v>
      </c>
      <c r="F9" s="241" t="s">
        <v>112</v>
      </c>
      <c r="G9" s="241" t="s">
        <v>113</v>
      </c>
      <c r="H9" s="241" t="s">
        <v>114</v>
      </c>
      <c r="I9" s="241" t="s">
        <v>115</v>
      </c>
      <c r="J9" s="241" t="s">
        <v>116</v>
      </c>
      <c r="K9" s="241" t="s">
        <v>117</v>
      </c>
      <c r="L9" s="241" t="s">
        <v>118</v>
      </c>
    </row>
    <row r="10" spans="3:13" s="12" customFormat="1" x14ac:dyDescent="0.2">
      <c r="C10" s="238"/>
      <c r="D10" s="240"/>
      <c r="E10" s="242"/>
      <c r="F10" s="242"/>
      <c r="G10" s="242"/>
      <c r="H10" s="242"/>
      <c r="I10" s="242"/>
      <c r="J10" s="242"/>
      <c r="K10" s="242"/>
      <c r="L10" s="242"/>
    </row>
    <row r="11" spans="3:13" s="12" customFormat="1" ht="34.200000000000003" customHeight="1" x14ac:dyDescent="0.2">
      <c r="C11" s="182">
        <f>+SUM(D11:L11)</f>
        <v>8737073395</v>
      </c>
      <c r="D11" s="78">
        <v>868184387</v>
      </c>
      <c r="E11" s="79">
        <v>866699178</v>
      </c>
      <c r="F11" s="79">
        <v>985593642</v>
      </c>
      <c r="G11" s="79">
        <v>973163675</v>
      </c>
      <c r="H11" s="79">
        <v>937533023</v>
      </c>
      <c r="I11" s="79">
        <v>3149281752</v>
      </c>
      <c r="J11" s="79">
        <v>763480626</v>
      </c>
      <c r="K11" s="79">
        <v>187964572</v>
      </c>
      <c r="L11" s="81">
        <v>5172540</v>
      </c>
    </row>
    <row r="12" spans="3:13" s="12" customFormat="1" x14ac:dyDescent="0.2">
      <c r="C12" s="82"/>
      <c r="D12" s="82"/>
    </row>
    <row r="13" spans="3:13" s="12" customFormat="1" x14ac:dyDescent="0.2">
      <c r="C13" s="82"/>
      <c r="D13" s="82"/>
    </row>
    <row r="14" spans="3:13" s="12" customFormat="1" ht="19.5" customHeight="1" x14ac:dyDescent="0.2">
      <c r="C14" s="13" t="s">
        <v>119</v>
      </c>
      <c r="F14" s="14"/>
      <c r="G14" s="14"/>
      <c r="H14" s="14"/>
      <c r="I14" s="15" t="s">
        <v>167</v>
      </c>
    </row>
    <row r="15" spans="3:13" s="12" customFormat="1" ht="13.2" customHeight="1" x14ac:dyDescent="0.2">
      <c r="C15" s="237" t="s">
        <v>120</v>
      </c>
      <c r="D15" s="243" t="s">
        <v>121</v>
      </c>
      <c r="E15" s="244"/>
      <c r="F15" s="244"/>
      <c r="G15" s="244"/>
      <c r="H15" s="244"/>
      <c r="I15" s="245"/>
    </row>
    <row r="16" spans="3:13" s="12" customFormat="1" ht="20.25" customHeight="1" x14ac:dyDescent="0.2">
      <c r="C16" s="238"/>
      <c r="D16" s="246"/>
      <c r="E16" s="247"/>
      <c r="F16" s="247"/>
      <c r="G16" s="247"/>
      <c r="H16" s="247"/>
      <c r="I16" s="248"/>
    </row>
    <row r="17" spans="3:9" s="12" customFormat="1" ht="32.4" customHeight="1" x14ac:dyDescent="0.2">
      <c r="C17" s="80" t="s">
        <v>175</v>
      </c>
      <c r="D17" s="249" t="s">
        <v>175</v>
      </c>
      <c r="E17" s="250"/>
      <c r="F17" s="250"/>
      <c r="G17" s="250"/>
      <c r="H17" s="250"/>
      <c r="I17" s="251"/>
    </row>
    <row r="18" spans="3:9" s="12" customFormat="1" ht="9.75" customHeight="1" x14ac:dyDescent="0.2"/>
    <row r="19" spans="3:9" s="12" customFormat="1" x14ac:dyDescent="0.2"/>
  </sheetData>
  <mergeCells count="23">
    <mergeCell ref="D17:I17"/>
    <mergeCell ref="I9:I10"/>
    <mergeCell ref="J9:J10"/>
    <mergeCell ref="K9:K10"/>
    <mergeCell ref="L9:L10"/>
    <mergeCell ref="C15:C16"/>
    <mergeCell ref="D15:I16"/>
    <mergeCell ref="I3:I4"/>
    <mergeCell ref="J3:J4"/>
    <mergeCell ref="K3:K4"/>
    <mergeCell ref="L3:L4"/>
    <mergeCell ref="C9:C10"/>
    <mergeCell ref="D9:D10"/>
    <mergeCell ref="E9:E10"/>
    <mergeCell ref="F9:F10"/>
    <mergeCell ref="G9:G10"/>
    <mergeCell ref="H9:H10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19685039370078741" right="0.19685039370078741" top="1.1811023622047245" bottom="0.19685039370078741" header="0.59055118110236227" footer="0.3937007874015748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/>
  <dimension ref="B1:G7"/>
  <sheetViews>
    <sheetView view="pageBreakPreview" zoomScale="110" zoomScaleNormal="100" zoomScaleSheetLayoutView="110" workbookViewId="0">
      <selection activeCell="E5" sqref="E5"/>
    </sheetView>
  </sheetViews>
  <sheetFormatPr defaultColWidth="9" defaultRowHeight="13.2" x14ac:dyDescent="0.2"/>
  <cols>
    <col min="1" max="1" width="1.33203125" style="38" customWidth="1"/>
    <col min="2" max="7" width="18" style="38" customWidth="1"/>
    <col min="8" max="8" width="0.88671875" style="38" customWidth="1"/>
    <col min="9" max="16384" width="9" style="38"/>
  </cols>
  <sheetData>
    <row r="1" spans="2:7" ht="7.5" customHeight="1" x14ac:dyDescent="0.2"/>
    <row r="2" spans="2:7" ht="15.75" customHeight="1" x14ac:dyDescent="0.2">
      <c r="B2" s="71" t="s">
        <v>122</v>
      </c>
      <c r="G2" s="72" t="s">
        <v>169</v>
      </c>
    </row>
    <row r="3" spans="2:7" s="73" customFormat="1" ht="23.1" customHeight="1" x14ac:dyDescent="0.2">
      <c r="B3" s="221" t="s">
        <v>123</v>
      </c>
      <c r="C3" s="221" t="s">
        <v>124</v>
      </c>
      <c r="D3" s="221" t="s">
        <v>125</v>
      </c>
      <c r="E3" s="226" t="s">
        <v>126</v>
      </c>
      <c r="F3" s="227"/>
      <c r="G3" s="221" t="s">
        <v>127</v>
      </c>
    </row>
    <row r="4" spans="2:7" s="73" customFormat="1" ht="23.1" customHeight="1" x14ac:dyDescent="0.2">
      <c r="B4" s="225"/>
      <c r="C4" s="225"/>
      <c r="D4" s="225"/>
      <c r="E4" s="74" t="s">
        <v>128</v>
      </c>
      <c r="F4" s="74" t="s">
        <v>129</v>
      </c>
      <c r="G4" s="225"/>
    </row>
    <row r="5" spans="2:7" s="73" customFormat="1" ht="27" customHeight="1" x14ac:dyDescent="0.2">
      <c r="B5" s="75" t="s">
        <v>176</v>
      </c>
      <c r="C5" s="76">
        <v>70444627</v>
      </c>
      <c r="D5" s="76">
        <v>72777107</v>
      </c>
      <c r="E5" s="76">
        <v>70444627</v>
      </c>
      <c r="F5" s="76">
        <v>0</v>
      </c>
      <c r="G5" s="76">
        <f>+C5+D5-E5</f>
        <v>72777107</v>
      </c>
    </row>
    <row r="6" spans="2:7" s="73" customFormat="1" ht="27" customHeight="1" x14ac:dyDescent="0.2">
      <c r="B6" s="75" t="s">
        <v>177</v>
      </c>
      <c r="C6" s="76">
        <v>1091598482</v>
      </c>
      <c r="D6" s="76">
        <v>0</v>
      </c>
      <c r="E6" s="77">
        <v>0</v>
      </c>
      <c r="F6" s="77">
        <v>17901759</v>
      </c>
      <c r="G6" s="76">
        <f>+C6-F6</f>
        <v>1073696723</v>
      </c>
    </row>
    <row r="7" spans="2:7" s="73" customFormat="1" ht="29.1" customHeight="1" x14ac:dyDescent="0.2">
      <c r="B7" s="75" t="s">
        <v>9</v>
      </c>
      <c r="C7" s="76">
        <f>SUM(C5:C6)</f>
        <v>1162043109</v>
      </c>
      <c r="D7" s="76">
        <f>SUM(D5:D6)</f>
        <v>72777107</v>
      </c>
      <c r="E7" s="76">
        <f>SUM(E5:E6)</f>
        <v>70444627</v>
      </c>
      <c r="F7" s="76">
        <f>SUM(F5:F6)</f>
        <v>17901759</v>
      </c>
      <c r="G7" s="76">
        <f>SUM(G5:G6)</f>
        <v>1146473830</v>
      </c>
    </row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19685039370078741" right="0.11811023622047245" top="1.1811023622047245" bottom="0.35433070866141736" header="0.31496062992125984" footer="0.31496062992125984"/>
  <pageSetup paperSize="9" scale="1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B1:G279"/>
  <sheetViews>
    <sheetView tabSelected="1" view="pageBreakPreview" topLeftCell="A223" zoomScaleNormal="100" zoomScaleSheetLayoutView="100" workbookViewId="0">
      <selection activeCell="D277" sqref="D277"/>
    </sheetView>
  </sheetViews>
  <sheetFormatPr defaultColWidth="9" defaultRowHeight="13.2" x14ac:dyDescent="0.2"/>
  <cols>
    <col min="1" max="1" width="3.6640625" style="38" customWidth="1"/>
    <col min="2" max="2" width="14.6640625" style="38" customWidth="1"/>
    <col min="3" max="3" width="17.6640625" style="38" customWidth="1"/>
    <col min="4" max="4" width="45.33203125" style="38" bestFit="1" customWidth="1"/>
    <col min="5" max="5" width="34.109375" style="38" bestFit="1" customWidth="1"/>
    <col min="6" max="6" width="12.44140625" style="38" customWidth="1"/>
    <col min="7" max="7" width="20" style="38" customWidth="1"/>
    <col min="8" max="8" width="1" style="38" customWidth="1"/>
    <col min="9" max="9" width="1.44140625" style="38" customWidth="1"/>
    <col min="10" max="16384" width="9" style="38"/>
  </cols>
  <sheetData>
    <row r="1" spans="2:7" ht="11.25" customHeight="1" x14ac:dyDescent="0.2"/>
    <row r="2" spans="2:7" x14ac:dyDescent="0.2">
      <c r="B2" s="53" t="s">
        <v>130</v>
      </c>
    </row>
    <row r="3" spans="2:7" x14ac:dyDescent="0.2">
      <c r="B3" s="53" t="s">
        <v>131</v>
      </c>
      <c r="C3" s="54"/>
      <c r="D3" s="54"/>
      <c r="G3" s="55" t="s">
        <v>170</v>
      </c>
    </row>
    <row r="4" spans="2:7" ht="24.9" customHeight="1" x14ac:dyDescent="0.2">
      <c r="B4" s="252" t="s">
        <v>16</v>
      </c>
      <c r="C4" s="252"/>
      <c r="D4" s="56" t="s">
        <v>132</v>
      </c>
      <c r="E4" s="56" t="s">
        <v>133</v>
      </c>
      <c r="F4" s="57" t="s">
        <v>134</v>
      </c>
      <c r="G4" s="56" t="s">
        <v>135</v>
      </c>
    </row>
    <row r="5" spans="2:7" ht="26.25" customHeight="1" x14ac:dyDescent="0.2">
      <c r="B5" s="255" t="s">
        <v>136</v>
      </c>
      <c r="C5" s="256"/>
      <c r="D5" s="58" t="s">
        <v>186</v>
      </c>
      <c r="E5" s="69" t="s">
        <v>187</v>
      </c>
      <c r="F5" s="59">
        <v>14566000</v>
      </c>
      <c r="G5" s="172" t="s">
        <v>196</v>
      </c>
    </row>
    <row r="6" spans="2:7" ht="26.25" customHeight="1" x14ac:dyDescent="0.2">
      <c r="B6" s="257"/>
      <c r="C6" s="258"/>
      <c r="D6" s="60" t="s">
        <v>188</v>
      </c>
      <c r="E6" s="68" t="s">
        <v>187</v>
      </c>
      <c r="F6" s="61">
        <v>3234000</v>
      </c>
      <c r="G6" s="67" t="s">
        <v>197</v>
      </c>
    </row>
    <row r="7" spans="2:7" ht="26.25" customHeight="1" x14ac:dyDescent="0.2">
      <c r="B7" s="257"/>
      <c r="C7" s="258"/>
      <c r="D7" s="60" t="s">
        <v>189</v>
      </c>
      <c r="E7" s="68" t="s">
        <v>190</v>
      </c>
      <c r="F7" s="61">
        <v>1277000</v>
      </c>
      <c r="G7" s="67" t="s">
        <v>198</v>
      </c>
    </row>
    <row r="8" spans="2:7" ht="26.25" customHeight="1" x14ac:dyDescent="0.2">
      <c r="B8" s="257"/>
      <c r="C8" s="258"/>
      <c r="D8" s="60" t="s">
        <v>191</v>
      </c>
      <c r="E8" s="68" t="s">
        <v>187</v>
      </c>
      <c r="F8" s="61">
        <v>1168000</v>
      </c>
      <c r="G8" s="67" t="s">
        <v>199</v>
      </c>
    </row>
    <row r="9" spans="2:7" ht="26.25" customHeight="1" x14ac:dyDescent="0.2">
      <c r="B9" s="257"/>
      <c r="C9" s="258"/>
      <c r="D9" s="60" t="s">
        <v>192</v>
      </c>
      <c r="E9" s="68" t="s">
        <v>187</v>
      </c>
      <c r="F9" s="61">
        <v>90000</v>
      </c>
      <c r="G9" s="67" t="s">
        <v>199</v>
      </c>
    </row>
    <row r="10" spans="2:7" ht="26.25" customHeight="1" x14ac:dyDescent="0.2">
      <c r="B10" s="257"/>
      <c r="C10" s="258"/>
      <c r="D10" s="60" t="s">
        <v>193</v>
      </c>
      <c r="E10" s="68" t="s">
        <v>194</v>
      </c>
      <c r="F10" s="61">
        <v>4000000</v>
      </c>
      <c r="G10" s="67" t="s">
        <v>200</v>
      </c>
    </row>
    <row r="11" spans="2:7" ht="26.25" customHeight="1" x14ac:dyDescent="0.2">
      <c r="B11" s="257"/>
      <c r="C11" s="258"/>
      <c r="D11" s="60" t="s">
        <v>195</v>
      </c>
      <c r="E11" s="68" t="s">
        <v>194</v>
      </c>
      <c r="F11" s="61">
        <v>998000</v>
      </c>
      <c r="G11" s="67" t="s">
        <v>200</v>
      </c>
    </row>
    <row r="12" spans="2:7" ht="26.25" customHeight="1" x14ac:dyDescent="0.2">
      <c r="B12" s="259"/>
      <c r="C12" s="260"/>
      <c r="D12" s="184" t="s">
        <v>137</v>
      </c>
      <c r="E12" s="173"/>
      <c r="F12" s="63">
        <f>SUM(F5:F11)</f>
        <v>25333000</v>
      </c>
      <c r="G12" s="64"/>
    </row>
    <row r="13" spans="2:7" ht="26.25" customHeight="1" x14ac:dyDescent="0.2">
      <c r="B13" s="261" t="s">
        <v>138</v>
      </c>
      <c r="C13" s="262"/>
      <c r="D13" s="65" t="s">
        <v>201</v>
      </c>
      <c r="E13" s="68" t="s">
        <v>194</v>
      </c>
      <c r="F13" s="66">
        <v>319092940</v>
      </c>
      <c r="G13" s="67" t="s">
        <v>200</v>
      </c>
    </row>
    <row r="14" spans="2:7" ht="26.25" customHeight="1" x14ac:dyDescent="0.2">
      <c r="B14" s="263"/>
      <c r="C14" s="264"/>
      <c r="D14" s="68" t="s">
        <v>202</v>
      </c>
      <c r="E14" s="68" t="s">
        <v>203</v>
      </c>
      <c r="F14" s="61">
        <v>207314000</v>
      </c>
      <c r="G14" s="67" t="s">
        <v>197</v>
      </c>
    </row>
    <row r="15" spans="2:7" ht="26.25" customHeight="1" x14ac:dyDescent="0.2">
      <c r="B15" s="263"/>
      <c r="C15" s="264"/>
      <c r="D15" s="68" t="s">
        <v>204</v>
      </c>
      <c r="E15" s="68" t="s">
        <v>205</v>
      </c>
      <c r="F15" s="61">
        <v>173928261</v>
      </c>
      <c r="G15" s="67" t="s">
        <v>200</v>
      </c>
    </row>
    <row r="16" spans="2:7" ht="26.25" customHeight="1" x14ac:dyDescent="0.2">
      <c r="B16" s="263"/>
      <c r="C16" s="264"/>
      <c r="D16" s="68" t="s">
        <v>206</v>
      </c>
      <c r="E16" s="68" t="s">
        <v>207</v>
      </c>
      <c r="F16" s="61">
        <v>167939000</v>
      </c>
      <c r="G16" s="67" t="s">
        <v>198</v>
      </c>
    </row>
    <row r="17" spans="2:7" ht="26.25" customHeight="1" x14ac:dyDescent="0.2">
      <c r="B17" s="263"/>
      <c r="C17" s="264"/>
      <c r="D17" s="68" t="s">
        <v>208</v>
      </c>
      <c r="E17" s="68" t="s">
        <v>187</v>
      </c>
      <c r="F17" s="61">
        <v>97500000</v>
      </c>
      <c r="G17" s="67" t="s">
        <v>200</v>
      </c>
    </row>
    <row r="18" spans="2:7" ht="26.25" customHeight="1" x14ac:dyDescent="0.2">
      <c r="B18" s="263"/>
      <c r="C18" s="264"/>
      <c r="D18" s="68" t="s">
        <v>209</v>
      </c>
      <c r="E18" s="68" t="s">
        <v>187</v>
      </c>
      <c r="F18" s="61">
        <v>78900000</v>
      </c>
      <c r="G18" s="67" t="s">
        <v>200</v>
      </c>
    </row>
    <row r="19" spans="2:7" ht="26.25" customHeight="1" x14ac:dyDescent="0.2">
      <c r="B19" s="263"/>
      <c r="C19" s="264"/>
      <c r="D19" s="68" t="s">
        <v>210</v>
      </c>
      <c r="E19" s="68" t="s">
        <v>207</v>
      </c>
      <c r="F19" s="61">
        <v>72407000</v>
      </c>
      <c r="G19" s="67" t="s">
        <v>198</v>
      </c>
    </row>
    <row r="20" spans="2:7" ht="26.25" customHeight="1" x14ac:dyDescent="0.2">
      <c r="B20" s="263"/>
      <c r="C20" s="264"/>
      <c r="D20" s="68" t="s">
        <v>211</v>
      </c>
      <c r="E20" s="68" t="s">
        <v>212</v>
      </c>
      <c r="F20" s="61">
        <v>70419472</v>
      </c>
      <c r="G20" s="67" t="s">
        <v>196</v>
      </c>
    </row>
    <row r="21" spans="2:7" ht="26.25" customHeight="1" x14ac:dyDescent="0.2">
      <c r="B21" s="263"/>
      <c r="C21" s="264"/>
      <c r="D21" s="68" t="s">
        <v>213</v>
      </c>
      <c r="E21" s="68" t="s">
        <v>214</v>
      </c>
      <c r="F21" s="61">
        <v>62499700</v>
      </c>
      <c r="G21" s="67" t="s">
        <v>197</v>
      </c>
    </row>
    <row r="22" spans="2:7" ht="26.25" customHeight="1" x14ac:dyDescent="0.2">
      <c r="B22" s="263"/>
      <c r="C22" s="264"/>
      <c r="D22" s="68" t="s">
        <v>215</v>
      </c>
      <c r="E22" s="68" t="s">
        <v>207</v>
      </c>
      <c r="F22" s="61">
        <v>53632000</v>
      </c>
      <c r="G22" s="67" t="s">
        <v>197</v>
      </c>
    </row>
    <row r="23" spans="2:7" ht="26.25" customHeight="1" x14ac:dyDescent="0.2">
      <c r="B23" s="263"/>
      <c r="C23" s="264"/>
      <c r="D23" s="68" t="s">
        <v>216</v>
      </c>
      <c r="E23" s="68" t="s">
        <v>217</v>
      </c>
      <c r="F23" s="61">
        <v>49362647</v>
      </c>
      <c r="G23" s="67" t="s">
        <v>199</v>
      </c>
    </row>
    <row r="24" spans="2:7" ht="26.25" customHeight="1" x14ac:dyDescent="0.2">
      <c r="B24" s="265"/>
      <c r="C24" s="266"/>
      <c r="D24" s="68" t="s">
        <v>218</v>
      </c>
      <c r="E24" s="68" t="s">
        <v>219</v>
      </c>
      <c r="F24" s="61">
        <v>42041000</v>
      </c>
      <c r="G24" s="67" t="s">
        <v>196</v>
      </c>
    </row>
    <row r="25" spans="2:7" ht="26.25" customHeight="1" x14ac:dyDescent="0.2">
      <c r="B25" s="261" t="s">
        <v>138</v>
      </c>
      <c r="C25" s="262"/>
      <c r="D25" s="68" t="s">
        <v>220</v>
      </c>
      <c r="E25" s="68" t="s">
        <v>221</v>
      </c>
      <c r="F25" s="61">
        <v>41200000</v>
      </c>
      <c r="G25" s="67" t="s">
        <v>200</v>
      </c>
    </row>
    <row r="26" spans="2:7" ht="26.25" customHeight="1" x14ac:dyDescent="0.2">
      <c r="B26" s="263"/>
      <c r="C26" s="264"/>
      <c r="D26" s="68" t="s">
        <v>222</v>
      </c>
      <c r="E26" s="68" t="s">
        <v>187</v>
      </c>
      <c r="F26" s="61">
        <v>32507000</v>
      </c>
      <c r="G26" s="67" t="s">
        <v>199</v>
      </c>
    </row>
    <row r="27" spans="2:7" ht="26.25" customHeight="1" x14ac:dyDescent="0.2">
      <c r="B27" s="263"/>
      <c r="C27" s="264"/>
      <c r="D27" s="68" t="s">
        <v>223</v>
      </c>
      <c r="E27" s="68" t="s">
        <v>224</v>
      </c>
      <c r="F27" s="61">
        <v>32071000</v>
      </c>
      <c r="G27" s="67" t="s">
        <v>197</v>
      </c>
    </row>
    <row r="28" spans="2:7" ht="26.25" customHeight="1" x14ac:dyDescent="0.2">
      <c r="B28" s="263"/>
      <c r="C28" s="264"/>
      <c r="D28" s="68" t="s">
        <v>225</v>
      </c>
      <c r="E28" s="68" t="s">
        <v>219</v>
      </c>
      <c r="F28" s="61">
        <v>30000000</v>
      </c>
      <c r="G28" s="67" t="s">
        <v>199</v>
      </c>
    </row>
    <row r="29" spans="2:7" ht="26.25" customHeight="1" x14ac:dyDescent="0.2">
      <c r="B29" s="263"/>
      <c r="C29" s="264"/>
      <c r="D29" s="69" t="s">
        <v>226</v>
      </c>
      <c r="E29" s="69" t="s">
        <v>219</v>
      </c>
      <c r="F29" s="59">
        <v>29531500</v>
      </c>
      <c r="G29" s="172" t="s">
        <v>199</v>
      </c>
    </row>
    <row r="30" spans="2:7" ht="26.25" customHeight="1" x14ac:dyDescent="0.2">
      <c r="B30" s="263"/>
      <c r="C30" s="264"/>
      <c r="D30" s="65" t="s">
        <v>227</v>
      </c>
      <c r="E30" s="68" t="s">
        <v>217</v>
      </c>
      <c r="F30" s="66">
        <v>28875000</v>
      </c>
      <c r="G30" s="67" t="s">
        <v>585</v>
      </c>
    </row>
    <row r="31" spans="2:7" ht="26.25" customHeight="1" x14ac:dyDescent="0.2">
      <c r="B31" s="263"/>
      <c r="C31" s="264"/>
      <c r="D31" s="68" t="s">
        <v>228</v>
      </c>
      <c r="E31" s="68" t="s">
        <v>187</v>
      </c>
      <c r="F31" s="61">
        <v>24499381</v>
      </c>
      <c r="G31" s="67" t="s">
        <v>199</v>
      </c>
    </row>
    <row r="32" spans="2:7" ht="26.25" customHeight="1" x14ac:dyDescent="0.2">
      <c r="B32" s="263"/>
      <c r="C32" s="264"/>
      <c r="D32" s="68" t="s">
        <v>229</v>
      </c>
      <c r="E32" s="68" t="s">
        <v>230</v>
      </c>
      <c r="F32" s="61">
        <v>24000000</v>
      </c>
      <c r="G32" s="67" t="s">
        <v>200</v>
      </c>
    </row>
    <row r="33" spans="2:7" ht="26.25" customHeight="1" x14ac:dyDescent="0.2">
      <c r="B33" s="263"/>
      <c r="C33" s="264"/>
      <c r="D33" s="68" t="s">
        <v>206</v>
      </c>
      <c r="E33" s="68" t="s">
        <v>207</v>
      </c>
      <c r="F33" s="61">
        <v>19689000</v>
      </c>
      <c r="G33" s="67" t="s">
        <v>196</v>
      </c>
    </row>
    <row r="34" spans="2:7" ht="26.25" customHeight="1" x14ac:dyDescent="0.2">
      <c r="B34" s="263"/>
      <c r="C34" s="264"/>
      <c r="D34" s="68" t="s">
        <v>231</v>
      </c>
      <c r="E34" s="68" t="s">
        <v>224</v>
      </c>
      <c r="F34" s="61">
        <v>14122000</v>
      </c>
      <c r="G34" s="67" t="s">
        <v>196</v>
      </c>
    </row>
    <row r="35" spans="2:7" ht="26.25" customHeight="1" x14ac:dyDescent="0.2">
      <c r="B35" s="263"/>
      <c r="C35" s="264"/>
      <c r="D35" s="68" t="s">
        <v>232</v>
      </c>
      <c r="E35" s="68" t="s">
        <v>187</v>
      </c>
      <c r="F35" s="61">
        <v>11418000</v>
      </c>
      <c r="G35" s="67" t="s">
        <v>197</v>
      </c>
    </row>
    <row r="36" spans="2:7" ht="26.25" customHeight="1" x14ac:dyDescent="0.2">
      <c r="B36" s="263"/>
      <c r="C36" s="264"/>
      <c r="D36" s="68" t="s">
        <v>233</v>
      </c>
      <c r="E36" s="68" t="s">
        <v>187</v>
      </c>
      <c r="F36" s="61">
        <v>10667000</v>
      </c>
      <c r="G36" s="67" t="s">
        <v>199</v>
      </c>
    </row>
    <row r="37" spans="2:7" ht="26.25" customHeight="1" x14ac:dyDescent="0.2">
      <c r="B37" s="263"/>
      <c r="C37" s="264"/>
      <c r="D37" s="68" t="s">
        <v>234</v>
      </c>
      <c r="E37" s="68" t="s">
        <v>187</v>
      </c>
      <c r="F37" s="61">
        <v>10521000</v>
      </c>
      <c r="G37" s="67" t="s">
        <v>199</v>
      </c>
    </row>
    <row r="38" spans="2:7" ht="26.25" customHeight="1" x14ac:dyDescent="0.2">
      <c r="B38" s="263"/>
      <c r="C38" s="264"/>
      <c r="D38" s="68" t="s">
        <v>235</v>
      </c>
      <c r="E38" s="68" t="s">
        <v>236</v>
      </c>
      <c r="F38" s="61">
        <v>10316862</v>
      </c>
      <c r="G38" s="67" t="s">
        <v>199</v>
      </c>
    </row>
    <row r="39" spans="2:7" ht="26.25" customHeight="1" x14ac:dyDescent="0.2">
      <c r="B39" s="263"/>
      <c r="C39" s="264"/>
      <c r="D39" s="68" t="s">
        <v>237</v>
      </c>
      <c r="E39" s="68" t="s">
        <v>187</v>
      </c>
      <c r="F39" s="61">
        <v>9000000</v>
      </c>
      <c r="G39" s="67" t="s">
        <v>199</v>
      </c>
    </row>
    <row r="40" spans="2:7" ht="26.25" customHeight="1" x14ac:dyDescent="0.2">
      <c r="B40" s="263"/>
      <c r="C40" s="264"/>
      <c r="D40" s="68" t="s">
        <v>238</v>
      </c>
      <c r="E40" s="68" t="s">
        <v>187</v>
      </c>
      <c r="F40" s="61">
        <v>8526000</v>
      </c>
      <c r="G40" s="67" t="s">
        <v>199</v>
      </c>
    </row>
    <row r="41" spans="2:7" ht="26.25" customHeight="1" x14ac:dyDescent="0.2">
      <c r="B41" s="263"/>
      <c r="C41" s="264"/>
      <c r="D41" s="68" t="s">
        <v>239</v>
      </c>
      <c r="E41" s="68" t="s">
        <v>219</v>
      </c>
      <c r="F41" s="61">
        <v>7999851</v>
      </c>
      <c r="G41" s="67" t="s">
        <v>199</v>
      </c>
    </row>
    <row r="42" spans="2:7" ht="26.25" customHeight="1" x14ac:dyDescent="0.2">
      <c r="B42" s="263"/>
      <c r="C42" s="264"/>
      <c r="D42" s="68" t="s">
        <v>240</v>
      </c>
      <c r="E42" s="68" t="s">
        <v>241</v>
      </c>
      <c r="F42" s="61">
        <v>7689988</v>
      </c>
      <c r="G42" s="67" t="s">
        <v>196</v>
      </c>
    </row>
    <row r="43" spans="2:7" ht="26.25" customHeight="1" x14ac:dyDescent="0.2">
      <c r="B43" s="263"/>
      <c r="C43" s="264"/>
      <c r="D43" s="68" t="s">
        <v>242</v>
      </c>
      <c r="E43" s="68" t="s">
        <v>243</v>
      </c>
      <c r="F43" s="61">
        <v>7431331</v>
      </c>
      <c r="G43" s="67" t="s">
        <v>196</v>
      </c>
    </row>
    <row r="44" spans="2:7" ht="26.25" customHeight="1" x14ac:dyDescent="0.2">
      <c r="B44" s="263"/>
      <c r="C44" s="264"/>
      <c r="D44" s="68" t="s">
        <v>244</v>
      </c>
      <c r="E44" s="68" t="s">
        <v>245</v>
      </c>
      <c r="F44" s="61">
        <v>7204342</v>
      </c>
      <c r="G44" s="67" t="s">
        <v>199</v>
      </c>
    </row>
    <row r="45" spans="2:7" ht="26.25" customHeight="1" x14ac:dyDescent="0.2">
      <c r="B45" s="263"/>
      <c r="C45" s="264"/>
      <c r="D45" s="68" t="s">
        <v>246</v>
      </c>
      <c r="E45" s="68" t="s">
        <v>187</v>
      </c>
      <c r="F45" s="61">
        <v>7013560</v>
      </c>
      <c r="G45" s="67" t="s">
        <v>199</v>
      </c>
    </row>
    <row r="46" spans="2:7" ht="26.25" customHeight="1" x14ac:dyDescent="0.2">
      <c r="B46" s="263"/>
      <c r="C46" s="264"/>
      <c r="D46" s="69" t="s">
        <v>247</v>
      </c>
      <c r="E46" s="69" t="s">
        <v>187</v>
      </c>
      <c r="F46" s="59">
        <v>6156000</v>
      </c>
      <c r="G46" s="172" t="s">
        <v>199</v>
      </c>
    </row>
    <row r="47" spans="2:7" ht="26.25" customHeight="1" x14ac:dyDescent="0.2">
      <c r="B47" s="265"/>
      <c r="C47" s="266"/>
      <c r="D47" s="65" t="s">
        <v>248</v>
      </c>
      <c r="E47" s="68" t="s">
        <v>219</v>
      </c>
      <c r="F47" s="66">
        <v>5821600</v>
      </c>
      <c r="G47" s="67" t="s">
        <v>197</v>
      </c>
    </row>
    <row r="48" spans="2:7" ht="26.25" customHeight="1" x14ac:dyDescent="0.2">
      <c r="B48" s="261" t="s">
        <v>138</v>
      </c>
      <c r="C48" s="262"/>
      <c r="D48" s="68" t="s">
        <v>249</v>
      </c>
      <c r="E48" s="68" t="s">
        <v>250</v>
      </c>
      <c r="F48" s="61">
        <v>5817243</v>
      </c>
      <c r="G48" s="67" t="s">
        <v>197</v>
      </c>
    </row>
    <row r="49" spans="2:7" ht="26.25" customHeight="1" x14ac:dyDescent="0.2">
      <c r="B49" s="263"/>
      <c r="C49" s="264"/>
      <c r="D49" s="68" t="s">
        <v>251</v>
      </c>
      <c r="E49" s="68" t="s">
        <v>187</v>
      </c>
      <c r="F49" s="61">
        <v>5590880</v>
      </c>
      <c r="G49" s="67" t="s">
        <v>196</v>
      </c>
    </row>
    <row r="50" spans="2:7" ht="26.25" customHeight="1" x14ac:dyDescent="0.2">
      <c r="B50" s="263"/>
      <c r="C50" s="264"/>
      <c r="D50" s="68" t="s">
        <v>252</v>
      </c>
      <c r="E50" s="68" t="s">
        <v>187</v>
      </c>
      <c r="F50" s="61">
        <v>5465700</v>
      </c>
      <c r="G50" s="67" t="s">
        <v>199</v>
      </c>
    </row>
    <row r="51" spans="2:7" ht="26.25" customHeight="1" x14ac:dyDescent="0.2">
      <c r="B51" s="263"/>
      <c r="C51" s="264"/>
      <c r="D51" s="68" t="s">
        <v>253</v>
      </c>
      <c r="E51" s="68" t="s">
        <v>187</v>
      </c>
      <c r="F51" s="61">
        <v>5250000</v>
      </c>
      <c r="G51" s="67" t="s">
        <v>199</v>
      </c>
    </row>
    <row r="52" spans="2:7" ht="26.25" customHeight="1" x14ac:dyDescent="0.2">
      <c r="B52" s="263"/>
      <c r="C52" s="264"/>
      <c r="D52" s="68" t="s">
        <v>254</v>
      </c>
      <c r="E52" s="68" t="s">
        <v>217</v>
      </c>
      <c r="F52" s="61">
        <v>5250000</v>
      </c>
      <c r="G52" s="67" t="s">
        <v>199</v>
      </c>
    </row>
    <row r="53" spans="2:7" ht="26.25" customHeight="1" x14ac:dyDescent="0.2">
      <c r="B53" s="263"/>
      <c r="C53" s="264"/>
      <c r="D53" s="68" t="s">
        <v>255</v>
      </c>
      <c r="E53" s="68" t="s">
        <v>256</v>
      </c>
      <c r="F53" s="61">
        <v>4848000</v>
      </c>
      <c r="G53" s="67" t="s">
        <v>196</v>
      </c>
    </row>
    <row r="54" spans="2:7" ht="26.25" customHeight="1" x14ac:dyDescent="0.2">
      <c r="B54" s="263"/>
      <c r="C54" s="264"/>
      <c r="D54" s="68" t="s">
        <v>257</v>
      </c>
      <c r="E54" s="68" t="s">
        <v>187</v>
      </c>
      <c r="F54" s="61">
        <v>4578000</v>
      </c>
      <c r="G54" s="67" t="s">
        <v>199</v>
      </c>
    </row>
    <row r="55" spans="2:7" ht="26.25" customHeight="1" x14ac:dyDescent="0.2">
      <c r="B55" s="263"/>
      <c r="C55" s="264"/>
      <c r="D55" s="68" t="s">
        <v>258</v>
      </c>
      <c r="E55" s="68" t="s">
        <v>194</v>
      </c>
      <c r="F55" s="61">
        <v>4386880</v>
      </c>
      <c r="G55" s="67" t="s">
        <v>200</v>
      </c>
    </row>
    <row r="56" spans="2:7" ht="26.25" customHeight="1" x14ac:dyDescent="0.2">
      <c r="B56" s="263"/>
      <c r="C56" s="264"/>
      <c r="D56" s="68" t="s">
        <v>650</v>
      </c>
      <c r="E56" s="68" t="s">
        <v>187</v>
      </c>
      <c r="F56" s="61">
        <v>4268240</v>
      </c>
      <c r="G56" s="67" t="s">
        <v>196</v>
      </c>
    </row>
    <row r="57" spans="2:7" ht="26.25" customHeight="1" x14ac:dyDescent="0.2">
      <c r="B57" s="263"/>
      <c r="C57" s="264"/>
      <c r="D57" s="68" t="s">
        <v>259</v>
      </c>
      <c r="E57" s="68" t="s">
        <v>260</v>
      </c>
      <c r="F57" s="61">
        <v>4263539</v>
      </c>
      <c r="G57" s="67" t="s">
        <v>199</v>
      </c>
    </row>
    <row r="58" spans="2:7" ht="26.25" customHeight="1" x14ac:dyDescent="0.2">
      <c r="B58" s="263"/>
      <c r="C58" s="264"/>
      <c r="D58" s="68" t="s">
        <v>261</v>
      </c>
      <c r="E58" s="68" t="s">
        <v>262</v>
      </c>
      <c r="F58" s="61">
        <v>4238143</v>
      </c>
      <c r="G58" s="67" t="s">
        <v>199</v>
      </c>
    </row>
    <row r="59" spans="2:7" ht="26.25" customHeight="1" x14ac:dyDescent="0.2">
      <c r="B59" s="263"/>
      <c r="C59" s="264"/>
      <c r="D59" s="68" t="s">
        <v>263</v>
      </c>
      <c r="E59" s="68" t="s">
        <v>194</v>
      </c>
      <c r="F59" s="61">
        <v>4200000</v>
      </c>
      <c r="G59" s="67" t="s">
        <v>200</v>
      </c>
    </row>
    <row r="60" spans="2:7" ht="26.25" customHeight="1" x14ac:dyDescent="0.2">
      <c r="B60" s="263"/>
      <c r="C60" s="264"/>
      <c r="D60" s="68" t="s">
        <v>264</v>
      </c>
      <c r="E60" s="68" t="s">
        <v>187</v>
      </c>
      <c r="F60" s="61">
        <v>4136500</v>
      </c>
      <c r="G60" s="67" t="s">
        <v>199</v>
      </c>
    </row>
    <row r="61" spans="2:7" ht="26.25" customHeight="1" x14ac:dyDescent="0.2">
      <c r="B61" s="263"/>
      <c r="C61" s="264"/>
      <c r="D61" s="68" t="s">
        <v>265</v>
      </c>
      <c r="E61" s="68" t="s">
        <v>187</v>
      </c>
      <c r="F61" s="61">
        <v>3679000</v>
      </c>
      <c r="G61" s="67" t="s">
        <v>199</v>
      </c>
    </row>
    <row r="62" spans="2:7" ht="26.25" customHeight="1" x14ac:dyDescent="0.2">
      <c r="B62" s="263"/>
      <c r="C62" s="264"/>
      <c r="D62" s="68" t="s">
        <v>266</v>
      </c>
      <c r="E62" s="68" t="s">
        <v>256</v>
      </c>
      <c r="F62" s="61">
        <v>3445000</v>
      </c>
      <c r="G62" s="67" t="s">
        <v>196</v>
      </c>
    </row>
    <row r="63" spans="2:7" ht="26.25" customHeight="1" x14ac:dyDescent="0.2">
      <c r="B63" s="263"/>
      <c r="C63" s="264"/>
      <c r="D63" s="69" t="s">
        <v>267</v>
      </c>
      <c r="E63" s="69" t="s">
        <v>187</v>
      </c>
      <c r="F63" s="59">
        <v>3111912</v>
      </c>
      <c r="G63" s="172" t="s">
        <v>199</v>
      </c>
    </row>
    <row r="64" spans="2:7" ht="26.25" customHeight="1" x14ac:dyDescent="0.2">
      <c r="B64" s="263"/>
      <c r="C64" s="264"/>
      <c r="D64" s="65" t="s">
        <v>268</v>
      </c>
      <c r="E64" s="68" t="s">
        <v>269</v>
      </c>
      <c r="F64" s="66">
        <v>2921600</v>
      </c>
      <c r="G64" s="67" t="s">
        <v>199</v>
      </c>
    </row>
    <row r="65" spans="2:7" ht="26.25" customHeight="1" x14ac:dyDescent="0.2">
      <c r="B65" s="263"/>
      <c r="C65" s="264"/>
      <c r="D65" s="68" t="s">
        <v>270</v>
      </c>
      <c r="E65" s="68" t="s">
        <v>219</v>
      </c>
      <c r="F65" s="61">
        <v>2865084</v>
      </c>
      <c r="G65" s="67" t="s">
        <v>196</v>
      </c>
    </row>
    <row r="66" spans="2:7" ht="26.25" customHeight="1" x14ac:dyDescent="0.2">
      <c r="B66" s="263"/>
      <c r="C66" s="264"/>
      <c r="D66" s="68" t="s">
        <v>271</v>
      </c>
      <c r="E66" s="68" t="s">
        <v>217</v>
      </c>
      <c r="F66" s="61">
        <v>2682000</v>
      </c>
      <c r="G66" s="67" t="s">
        <v>199</v>
      </c>
    </row>
    <row r="67" spans="2:7" ht="26.25" customHeight="1" x14ac:dyDescent="0.2">
      <c r="B67" s="263"/>
      <c r="C67" s="264"/>
      <c r="D67" s="68" t="s">
        <v>272</v>
      </c>
      <c r="E67" s="68" t="s">
        <v>194</v>
      </c>
      <c r="F67" s="61">
        <v>2550000</v>
      </c>
      <c r="G67" s="67" t="s">
        <v>200</v>
      </c>
    </row>
    <row r="68" spans="2:7" ht="26.25" customHeight="1" x14ac:dyDescent="0.2">
      <c r="B68" s="263"/>
      <c r="C68" s="264"/>
      <c r="D68" s="68" t="s">
        <v>645</v>
      </c>
      <c r="E68" s="68" t="s">
        <v>273</v>
      </c>
      <c r="F68" s="61">
        <v>2500000</v>
      </c>
      <c r="G68" s="67" t="s">
        <v>648</v>
      </c>
    </row>
    <row r="69" spans="2:7" ht="26.25" customHeight="1" x14ac:dyDescent="0.2">
      <c r="B69" s="263"/>
      <c r="C69" s="264"/>
      <c r="D69" s="68" t="s">
        <v>274</v>
      </c>
      <c r="E69" s="68" t="s">
        <v>275</v>
      </c>
      <c r="F69" s="61">
        <v>2344999</v>
      </c>
      <c r="G69" s="67" t="s">
        <v>586</v>
      </c>
    </row>
    <row r="70" spans="2:7" ht="26.25" customHeight="1" x14ac:dyDescent="0.2">
      <c r="B70" s="265"/>
      <c r="C70" s="266"/>
      <c r="D70" s="68" t="s">
        <v>276</v>
      </c>
      <c r="E70" s="68" t="s">
        <v>243</v>
      </c>
      <c r="F70" s="61">
        <v>2230000</v>
      </c>
      <c r="G70" s="67" t="s">
        <v>200</v>
      </c>
    </row>
    <row r="71" spans="2:7" ht="26.25" customHeight="1" x14ac:dyDescent="0.2">
      <c r="B71" s="261" t="s">
        <v>138</v>
      </c>
      <c r="C71" s="262"/>
      <c r="D71" s="68" t="s">
        <v>277</v>
      </c>
      <c r="E71" s="68" t="s">
        <v>187</v>
      </c>
      <c r="F71" s="61">
        <v>2100000</v>
      </c>
      <c r="G71" s="67" t="s">
        <v>196</v>
      </c>
    </row>
    <row r="72" spans="2:7" ht="26.25" customHeight="1" x14ac:dyDescent="0.2">
      <c r="B72" s="263"/>
      <c r="C72" s="264"/>
      <c r="D72" s="68" t="s">
        <v>278</v>
      </c>
      <c r="E72" s="68" t="s">
        <v>279</v>
      </c>
      <c r="F72" s="61">
        <v>2051756</v>
      </c>
      <c r="G72" s="67" t="s">
        <v>586</v>
      </c>
    </row>
    <row r="73" spans="2:7" ht="26.25" customHeight="1" x14ac:dyDescent="0.2">
      <c r="B73" s="263"/>
      <c r="C73" s="264"/>
      <c r="D73" s="68" t="s">
        <v>280</v>
      </c>
      <c r="E73" s="68" t="s">
        <v>236</v>
      </c>
      <c r="F73" s="61">
        <v>2035826</v>
      </c>
      <c r="G73" s="67" t="s">
        <v>199</v>
      </c>
    </row>
    <row r="74" spans="2:7" ht="26.25" customHeight="1" x14ac:dyDescent="0.2">
      <c r="B74" s="263"/>
      <c r="C74" s="264"/>
      <c r="D74" s="68" t="s">
        <v>227</v>
      </c>
      <c r="E74" s="68" t="s">
        <v>217</v>
      </c>
      <c r="F74" s="61">
        <v>2000000</v>
      </c>
      <c r="G74" s="67" t="s">
        <v>199</v>
      </c>
    </row>
    <row r="75" spans="2:7" ht="26.25" customHeight="1" x14ac:dyDescent="0.2">
      <c r="B75" s="263"/>
      <c r="C75" s="264"/>
      <c r="D75" s="68" t="s">
        <v>281</v>
      </c>
      <c r="E75" s="68" t="s">
        <v>282</v>
      </c>
      <c r="F75" s="61">
        <v>2000000</v>
      </c>
      <c r="G75" s="67" t="s">
        <v>199</v>
      </c>
    </row>
    <row r="76" spans="2:7" ht="26.25" customHeight="1" x14ac:dyDescent="0.2">
      <c r="B76" s="263"/>
      <c r="C76" s="264"/>
      <c r="D76" s="68" t="s">
        <v>283</v>
      </c>
      <c r="E76" s="68" t="s">
        <v>187</v>
      </c>
      <c r="F76" s="61">
        <v>2000000</v>
      </c>
      <c r="G76" s="67" t="s">
        <v>199</v>
      </c>
    </row>
    <row r="77" spans="2:7" ht="26.25" customHeight="1" x14ac:dyDescent="0.2">
      <c r="B77" s="263"/>
      <c r="C77" s="264"/>
      <c r="D77" s="68" t="s">
        <v>284</v>
      </c>
      <c r="E77" s="68" t="s">
        <v>217</v>
      </c>
      <c r="F77" s="61">
        <v>1986000</v>
      </c>
      <c r="G77" s="67" t="s">
        <v>586</v>
      </c>
    </row>
    <row r="78" spans="2:7" ht="26.25" customHeight="1" x14ac:dyDescent="0.2">
      <c r="B78" s="263"/>
      <c r="C78" s="264"/>
      <c r="D78" s="68" t="s">
        <v>285</v>
      </c>
      <c r="E78" s="68" t="s">
        <v>217</v>
      </c>
      <c r="F78" s="61">
        <v>1986000</v>
      </c>
      <c r="G78" s="67" t="s">
        <v>586</v>
      </c>
    </row>
    <row r="79" spans="2:7" ht="26.25" customHeight="1" x14ac:dyDescent="0.2">
      <c r="B79" s="263"/>
      <c r="C79" s="264"/>
      <c r="D79" s="68" t="s">
        <v>286</v>
      </c>
      <c r="E79" s="68" t="s">
        <v>286</v>
      </c>
      <c r="F79" s="61">
        <v>1881900</v>
      </c>
      <c r="G79" s="67" t="s">
        <v>196</v>
      </c>
    </row>
    <row r="80" spans="2:7" ht="26.25" customHeight="1" x14ac:dyDescent="0.2">
      <c r="B80" s="263"/>
      <c r="C80" s="264"/>
      <c r="D80" s="69" t="s">
        <v>287</v>
      </c>
      <c r="E80" s="69" t="s">
        <v>187</v>
      </c>
      <c r="F80" s="59">
        <v>1774000</v>
      </c>
      <c r="G80" s="172" t="s">
        <v>199</v>
      </c>
    </row>
    <row r="81" spans="2:7" ht="26.25" customHeight="1" x14ac:dyDescent="0.2">
      <c r="B81" s="263"/>
      <c r="C81" s="264"/>
      <c r="D81" s="65" t="s">
        <v>288</v>
      </c>
      <c r="E81" s="68" t="s">
        <v>187</v>
      </c>
      <c r="F81" s="66">
        <v>1770000</v>
      </c>
      <c r="G81" s="67" t="s">
        <v>198</v>
      </c>
    </row>
    <row r="82" spans="2:7" ht="26.25" customHeight="1" x14ac:dyDescent="0.2">
      <c r="B82" s="263"/>
      <c r="C82" s="264"/>
      <c r="D82" s="68" t="s">
        <v>289</v>
      </c>
      <c r="E82" s="68" t="s">
        <v>187</v>
      </c>
      <c r="F82" s="61">
        <v>1743460</v>
      </c>
      <c r="G82" s="67" t="s">
        <v>197</v>
      </c>
    </row>
    <row r="83" spans="2:7" ht="26.25" customHeight="1" x14ac:dyDescent="0.2">
      <c r="B83" s="263"/>
      <c r="C83" s="264"/>
      <c r="D83" s="68" t="s">
        <v>290</v>
      </c>
      <c r="E83" s="68" t="s">
        <v>187</v>
      </c>
      <c r="F83" s="61">
        <v>1657000</v>
      </c>
      <c r="G83" s="67" t="s">
        <v>196</v>
      </c>
    </row>
    <row r="84" spans="2:7" ht="26.25" customHeight="1" x14ac:dyDescent="0.2">
      <c r="B84" s="263"/>
      <c r="C84" s="264"/>
      <c r="D84" s="68" t="s">
        <v>291</v>
      </c>
      <c r="E84" s="68" t="s">
        <v>292</v>
      </c>
      <c r="F84" s="61">
        <v>1613670</v>
      </c>
      <c r="G84" s="67" t="s">
        <v>199</v>
      </c>
    </row>
    <row r="85" spans="2:7" ht="26.25" customHeight="1" x14ac:dyDescent="0.2">
      <c r="B85" s="263"/>
      <c r="C85" s="264"/>
      <c r="D85" s="68" t="s">
        <v>293</v>
      </c>
      <c r="E85" s="68" t="s">
        <v>187</v>
      </c>
      <c r="F85" s="61">
        <v>1461000</v>
      </c>
      <c r="G85" s="67" t="s">
        <v>197</v>
      </c>
    </row>
    <row r="86" spans="2:7" ht="26.25" customHeight="1" x14ac:dyDescent="0.2">
      <c r="B86" s="263"/>
      <c r="C86" s="264"/>
      <c r="D86" s="68" t="s">
        <v>294</v>
      </c>
      <c r="E86" s="68" t="s">
        <v>194</v>
      </c>
      <c r="F86" s="61">
        <v>1314120</v>
      </c>
      <c r="G86" s="67" t="s">
        <v>200</v>
      </c>
    </row>
    <row r="87" spans="2:7" ht="26.25" customHeight="1" x14ac:dyDescent="0.2">
      <c r="B87" s="263"/>
      <c r="C87" s="264"/>
      <c r="D87" s="68" t="s">
        <v>295</v>
      </c>
      <c r="E87" s="68" t="s">
        <v>296</v>
      </c>
      <c r="F87" s="61">
        <v>1260000</v>
      </c>
      <c r="G87" s="67" t="s">
        <v>200</v>
      </c>
    </row>
    <row r="88" spans="2:7" ht="26.25" customHeight="1" x14ac:dyDescent="0.2">
      <c r="B88" s="263"/>
      <c r="C88" s="264"/>
      <c r="D88" s="68" t="s">
        <v>297</v>
      </c>
      <c r="E88" s="68" t="s">
        <v>187</v>
      </c>
      <c r="F88" s="61">
        <v>1172163</v>
      </c>
      <c r="G88" s="67" t="s">
        <v>586</v>
      </c>
    </row>
    <row r="89" spans="2:7" ht="26.25" customHeight="1" x14ac:dyDescent="0.2">
      <c r="B89" s="263"/>
      <c r="C89" s="264"/>
      <c r="D89" s="68" t="s">
        <v>298</v>
      </c>
      <c r="E89" s="68" t="s">
        <v>187</v>
      </c>
      <c r="F89" s="61">
        <v>1156518</v>
      </c>
      <c r="G89" s="67" t="s">
        <v>196</v>
      </c>
    </row>
    <row r="90" spans="2:7" ht="26.25" customHeight="1" x14ac:dyDescent="0.2">
      <c r="B90" s="263"/>
      <c r="C90" s="264"/>
      <c r="D90" s="68" t="s">
        <v>299</v>
      </c>
      <c r="E90" s="68" t="s">
        <v>300</v>
      </c>
      <c r="F90" s="61">
        <v>1154000</v>
      </c>
      <c r="G90" s="67" t="s">
        <v>196</v>
      </c>
    </row>
    <row r="91" spans="2:7" ht="26.25" customHeight="1" x14ac:dyDescent="0.2">
      <c r="B91" s="263"/>
      <c r="C91" s="264"/>
      <c r="D91" s="68" t="s">
        <v>301</v>
      </c>
      <c r="E91" s="68" t="s">
        <v>187</v>
      </c>
      <c r="F91" s="61">
        <v>1112000</v>
      </c>
      <c r="G91" s="67" t="s">
        <v>199</v>
      </c>
    </row>
    <row r="92" spans="2:7" ht="26.25" customHeight="1" x14ac:dyDescent="0.2">
      <c r="B92" s="263"/>
      <c r="C92" s="264"/>
      <c r="D92" s="68" t="s">
        <v>302</v>
      </c>
      <c r="E92" s="68" t="s">
        <v>187</v>
      </c>
      <c r="F92" s="61">
        <v>1045240</v>
      </c>
      <c r="G92" s="67" t="s">
        <v>196</v>
      </c>
    </row>
    <row r="93" spans="2:7" ht="26.25" customHeight="1" x14ac:dyDescent="0.2">
      <c r="B93" s="265"/>
      <c r="C93" s="266"/>
      <c r="D93" s="68" t="s">
        <v>303</v>
      </c>
      <c r="E93" s="68" t="s">
        <v>219</v>
      </c>
      <c r="F93" s="61">
        <v>1000000</v>
      </c>
      <c r="G93" s="67" t="s">
        <v>199</v>
      </c>
    </row>
    <row r="94" spans="2:7" ht="26.25" customHeight="1" x14ac:dyDescent="0.2">
      <c r="B94" s="261" t="s">
        <v>138</v>
      </c>
      <c r="C94" s="262"/>
      <c r="D94" s="68" t="s">
        <v>304</v>
      </c>
      <c r="E94" s="68" t="s">
        <v>187</v>
      </c>
      <c r="F94" s="61">
        <v>963000</v>
      </c>
      <c r="G94" s="67" t="s">
        <v>199</v>
      </c>
    </row>
    <row r="95" spans="2:7" ht="26.25" customHeight="1" x14ac:dyDescent="0.2">
      <c r="B95" s="263"/>
      <c r="C95" s="264"/>
      <c r="D95" s="68" t="s">
        <v>305</v>
      </c>
      <c r="E95" s="68" t="s">
        <v>306</v>
      </c>
      <c r="F95" s="61">
        <v>946000</v>
      </c>
      <c r="G95" s="67" t="s">
        <v>586</v>
      </c>
    </row>
    <row r="96" spans="2:7" ht="26.25" customHeight="1" x14ac:dyDescent="0.2">
      <c r="B96" s="263"/>
      <c r="C96" s="264"/>
      <c r="D96" s="68" t="s">
        <v>307</v>
      </c>
      <c r="E96" s="68" t="s">
        <v>241</v>
      </c>
      <c r="F96" s="61">
        <v>864000</v>
      </c>
      <c r="G96" s="67" t="s">
        <v>586</v>
      </c>
    </row>
    <row r="97" spans="2:7" ht="26.25" customHeight="1" x14ac:dyDescent="0.2">
      <c r="B97" s="263"/>
      <c r="C97" s="264"/>
      <c r="D97" s="69" t="s">
        <v>308</v>
      </c>
      <c r="E97" s="69" t="s">
        <v>243</v>
      </c>
      <c r="F97" s="59">
        <v>835130</v>
      </c>
      <c r="G97" s="172" t="s">
        <v>196</v>
      </c>
    </row>
    <row r="98" spans="2:7" ht="26.25" customHeight="1" x14ac:dyDescent="0.2">
      <c r="B98" s="263"/>
      <c r="C98" s="264"/>
      <c r="D98" s="65" t="s">
        <v>309</v>
      </c>
      <c r="E98" s="68" t="s">
        <v>187</v>
      </c>
      <c r="F98" s="66">
        <v>826000</v>
      </c>
      <c r="G98" s="67" t="s">
        <v>196</v>
      </c>
    </row>
    <row r="99" spans="2:7" ht="26.25" customHeight="1" x14ac:dyDescent="0.2">
      <c r="B99" s="263"/>
      <c r="C99" s="264"/>
      <c r="D99" s="68" t="s">
        <v>310</v>
      </c>
      <c r="E99" s="68" t="s">
        <v>187</v>
      </c>
      <c r="F99" s="61">
        <v>824742</v>
      </c>
      <c r="G99" s="67" t="s">
        <v>196</v>
      </c>
    </row>
    <row r="100" spans="2:7" ht="26.25" customHeight="1" x14ac:dyDescent="0.2">
      <c r="B100" s="263"/>
      <c r="C100" s="264"/>
      <c r="D100" s="68" t="s">
        <v>311</v>
      </c>
      <c r="E100" s="68" t="s">
        <v>187</v>
      </c>
      <c r="F100" s="61">
        <v>800000</v>
      </c>
      <c r="G100" s="67" t="s">
        <v>198</v>
      </c>
    </row>
    <row r="101" spans="2:7" ht="26.25" customHeight="1" x14ac:dyDescent="0.2">
      <c r="B101" s="263"/>
      <c r="C101" s="264"/>
      <c r="D101" s="68" t="s">
        <v>312</v>
      </c>
      <c r="E101" s="68" t="s">
        <v>194</v>
      </c>
      <c r="F101" s="61">
        <v>750000</v>
      </c>
      <c r="G101" s="67" t="s">
        <v>200</v>
      </c>
    </row>
    <row r="102" spans="2:7" ht="26.25" customHeight="1" x14ac:dyDescent="0.2">
      <c r="B102" s="263"/>
      <c r="C102" s="264"/>
      <c r="D102" s="68" t="s">
        <v>313</v>
      </c>
      <c r="E102" s="68" t="s">
        <v>314</v>
      </c>
      <c r="F102" s="61">
        <v>673000</v>
      </c>
      <c r="G102" s="67" t="s">
        <v>196</v>
      </c>
    </row>
    <row r="103" spans="2:7" ht="26.25" customHeight="1" x14ac:dyDescent="0.2">
      <c r="B103" s="263"/>
      <c r="C103" s="264"/>
      <c r="D103" s="68" t="s">
        <v>315</v>
      </c>
      <c r="E103" s="68" t="s">
        <v>187</v>
      </c>
      <c r="F103" s="61">
        <v>654000</v>
      </c>
      <c r="G103" s="67" t="s">
        <v>199</v>
      </c>
    </row>
    <row r="104" spans="2:7" ht="26.25" customHeight="1" x14ac:dyDescent="0.2">
      <c r="B104" s="263"/>
      <c r="C104" s="264"/>
      <c r="D104" s="68" t="s">
        <v>316</v>
      </c>
      <c r="E104" s="68" t="s">
        <v>317</v>
      </c>
      <c r="F104" s="61">
        <v>650000</v>
      </c>
      <c r="G104" s="67" t="s">
        <v>196</v>
      </c>
    </row>
    <row r="105" spans="2:7" ht="26.25" customHeight="1" x14ac:dyDescent="0.2">
      <c r="B105" s="263"/>
      <c r="C105" s="264"/>
      <c r="D105" s="68" t="s">
        <v>318</v>
      </c>
      <c r="E105" s="68" t="s">
        <v>187</v>
      </c>
      <c r="F105" s="61">
        <v>627936</v>
      </c>
      <c r="G105" s="67" t="s">
        <v>200</v>
      </c>
    </row>
    <row r="106" spans="2:7" ht="26.25" customHeight="1" x14ac:dyDescent="0.2">
      <c r="B106" s="263"/>
      <c r="C106" s="264"/>
      <c r="D106" s="68" t="s">
        <v>319</v>
      </c>
      <c r="E106" s="68" t="s">
        <v>320</v>
      </c>
      <c r="F106" s="61">
        <v>613000</v>
      </c>
      <c r="G106" s="67" t="s">
        <v>586</v>
      </c>
    </row>
    <row r="107" spans="2:7" ht="26.25" customHeight="1" x14ac:dyDescent="0.2">
      <c r="B107" s="263"/>
      <c r="C107" s="264"/>
      <c r="D107" s="68" t="s">
        <v>321</v>
      </c>
      <c r="E107" s="68" t="s">
        <v>194</v>
      </c>
      <c r="F107" s="61">
        <v>600000</v>
      </c>
      <c r="G107" s="67" t="s">
        <v>200</v>
      </c>
    </row>
    <row r="108" spans="2:7" ht="26.25" customHeight="1" x14ac:dyDescent="0.2">
      <c r="B108" s="263"/>
      <c r="C108" s="264"/>
      <c r="D108" s="68" t="s">
        <v>322</v>
      </c>
      <c r="E108" s="68" t="s">
        <v>323</v>
      </c>
      <c r="F108" s="61">
        <v>590000</v>
      </c>
      <c r="G108" s="67" t="s">
        <v>199</v>
      </c>
    </row>
    <row r="109" spans="2:7" ht="26.25" customHeight="1" x14ac:dyDescent="0.2">
      <c r="B109" s="263"/>
      <c r="C109" s="264"/>
      <c r="D109" s="68" t="s">
        <v>324</v>
      </c>
      <c r="E109" s="68" t="s">
        <v>187</v>
      </c>
      <c r="F109" s="61">
        <v>570654</v>
      </c>
      <c r="G109" s="67" t="s">
        <v>196</v>
      </c>
    </row>
    <row r="110" spans="2:7" ht="26.25" customHeight="1" x14ac:dyDescent="0.2">
      <c r="B110" s="263"/>
      <c r="C110" s="264"/>
      <c r="D110" s="68" t="s">
        <v>325</v>
      </c>
      <c r="E110" s="68" t="s">
        <v>292</v>
      </c>
      <c r="F110" s="61">
        <v>570461</v>
      </c>
      <c r="G110" s="67" t="s">
        <v>199</v>
      </c>
    </row>
    <row r="111" spans="2:7" ht="26.25" customHeight="1" x14ac:dyDescent="0.2">
      <c r="B111" s="263"/>
      <c r="C111" s="264"/>
      <c r="D111" s="68" t="s">
        <v>326</v>
      </c>
      <c r="E111" s="68" t="s">
        <v>219</v>
      </c>
      <c r="F111" s="61">
        <v>567263</v>
      </c>
      <c r="G111" s="67" t="s">
        <v>197</v>
      </c>
    </row>
    <row r="112" spans="2:7" ht="26.25" customHeight="1" x14ac:dyDescent="0.2">
      <c r="B112" s="263"/>
      <c r="C112" s="264"/>
      <c r="D112" s="68" t="s">
        <v>327</v>
      </c>
      <c r="E112" s="68" t="s">
        <v>219</v>
      </c>
      <c r="F112" s="61">
        <v>566176</v>
      </c>
      <c r="G112" s="67" t="s">
        <v>199</v>
      </c>
    </row>
    <row r="113" spans="2:7" ht="26.25" customHeight="1" x14ac:dyDescent="0.2">
      <c r="B113" s="263"/>
      <c r="C113" s="264"/>
      <c r="D113" s="68" t="s">
        <v>328</v>
      </c>
      <c r="E113" s="68" t="s">
        <v>194</v>
      </c>
      <c r="F113" s="61">
        <v>545177</v>
      </c>
      <c r="G113" s="67" t="s">
        <v>200</v>
      </c>
    </row>
    <row r="114" spans="2:7" ht="26.25" customHeight="1" x14ac:dyDescent="0.2">
      <c r="B114" s="263"/>
      <c r="C114" s="264"/>
      <c r="D114" s="69" t="s">
        <v>329</v>
      </c>
      <c r="E114" s="69" t="s">
        <v>187</v>
      </c>
      <c r="F114" s="59">
        <v>500000</v>
      </c>
      <c r="G114" s="172" t="s">
        <v>199</v>
      </c>
    </row>
    <row r="115" spans="2:7" ht="26.25" customHeight="1" x14ac:dyDescent="0.2">
      <c r="B115" s="263"/>
      <c r="C115" s="264"/>
      <c r="D115" s="65" t="s">
        <v>330</v>
      </c>
      <c r="E115" s="68" t="s">
        <v>331</v>
      </c>
      <c r="F115" s="66">
        <v>426000</v>
      </c>
      <c r="G115" s="67" t="s">
        <v>199</v>
      </c>
    </row>
    <row r="116" spans="2:7" ht="26.25" customHeight="1" x14ac:dyDescent="0.2">
      <c r="B116" s="265"/>
      <c r="C116" s="266"/>
      <c r="D116" s="68" t="s">
        <v>332</v>
      </c>
      <c r="E116" s="68" t="s">
        <v>217</v>
      </c>
      <c r="F116" s="61">
        <v>421820</v>
      </c>
      <c r="G116" s="67" t="s">
        <v>196</v>
      </c>
    </row>
    <row r="117" spans="2:7" ht="26.25" customHeight="1" x14ac:dyDescent="0.2">
      <c r="B117" s="261" t="s">
        <v>138</v>
      </c>
      <c r="C117" s="262"/>
      <c r="D117" s="68" t="s">
        <v>333</v>
      </c>
      <c r="E117" s="68" t="s">
        <v>217</v>
      </c>
      <c r="F117" s="61">
        <v>407000</v>
      </c>
      <c r="G117" s="67" t="s">
        <v>198</v>
      </c>
    </row>
    <row r="118" spans="2:7" ht="26.25" customHeight="1" x14ac:dyDescent="0.2">
      <c r="B118" s="263"/>
      <c r="C118" s="264"/>
      <c r="D118" s="68" t="s">
        <v>334</v>
      </c>
      <c r="E118" s="68" t="s">
        <v>335</v>
      </c>
      <c r="F118" s="61">
        <v>401296</v>
      </c>
      <c r="G118" s="67" t="s">
        <v>586</v>
      </c>
    </row>
    <row r="119" spans="2:7" ht="26.25" customHeight="1" x14ac:dyDescent="0.2">
      <c r="B119" s="263"/>
      <c r="C119" s="264"/>
      <c r="D119" s="68" t="s">
        <v>336</v>
      </c>
      <c r="E119" s="68" t="s">
        <v>187</v>
      </c>
      <c r="F119" s="61">
        <v>400000</v>
      </c>
      <c r="G119" s="67" t="s">
        <v>199</v>
      </c>
    </row>
    <row r="120" spans="2:7" ht="26.25" customHeight="1" x14ac:dyDescent="0.2">
      <c r="B120" s="263"/>
      <c r="C120" s="264"/>
      <c r="D120" s="68" t="s">
        <v>337</v>
      </c>
      <c r="E120" s="68" t="s">
        <v>187</v>
      </c>
      <c r="F120" s="61">
        <v>400000</v>
      </c>
      <c r="G120" s="67" t="s">
        <v>199</v>
      </c>
    </row>
    <row r="121" spans="2:7" ht="26.25" customHeight="1" x14ac:dyDescent="0.2">
      <c r="B121" s="263"/>
      <c r="C121" s="264"/>
      <c r="D121" s="68" t="s">
        <v>338</v>
      </c>
      <c r="E121" s="68" t="s">
        <v>194</v>
      </c>
      <c r="F121" s="61">
        <v>400000</v>
      </c>
      <c r="G121" s="67" t="s">
        <v>200</v>
      </c>
    </row>
    <row r="122" spans="2:7" ht="26.25" customHeight="1" x14ac:dyDescent="0.2">
      <c r="B122" s="263"/>
      <c r="C122" s="264"/>
      <c r="D122" s="68" t="s">
        <v>339</v>
      </c>
      <c r="E122" s="68" t="s">
        <v>340</v>
      </c>
      <c r="F122" s="61">
        <v>390000</v>
      </c>
      <c r="G122" s="67" t="s">
        <v>196</v>
      </c>
    </row>
    <row r="123" spans="2:7" ht="26.25" customHeight="1" x14ac:dyDescent="0.2">
      <c r="B123" s="263"/>
      <c r="C123" s="264"/>
      <c r="D123" s="68" t="s">
        <v>341</v>
      </c>
      <c r="E123" s="68" t="s">
        <v>187</v>
      </c>
      <c r="F123" s="61">
        <v>387000</v>
      </c>
      <c r="G123" s="67" t="s">
        <v>199</v>
      </c>
    </row>
    <row r="124" spans="2:7" ht="26.25" customHeight="1" x14ac:dyDescent="0.2">
      <c r="B124" s="263"/>
      <c r="C124" s="264"/>
      <c r="D124" s="68" t="s">
        <v>342</v>
      </c>
      <c r="E124" s="68" t="s">
        <v>187</v>
      </c>
      <c r="F124" s="61">
        <v>379900</v>
      </c>
      <c r="G124" s="67" t="s">
        <v>196</v>
      </c>
    </row>
    <row r="125" spans="2:7" ht="26.25" customHeight="1" x14ac:dyDescent="0.2">
      <c r="B125" s="263"/>
      <c r="C125" s="264"/>
      <c r="D125" s="68" t="s">
        <v>343</v>
      </c>
      <c r="E125" s="68" t="s">
        <v>187</v>
      </c>
      <c r="F125" s="61">
        <v>357000</v>
      </c>
      <c r="G125" s="67" t="s">
        <v>196</v>
      </c>
    </row>
    <row r="126" spans="2:7" ht="26.25" customHeight="1" x14ac:dyDescent="0.2">
      <c r="B126" s="263"/>
      <c r="C126" s="264"/>
      <c r="D126" s="68" t="s">
        <v>344</v>
      </c>
      <c r="E126" s="68" t="s">
        <v>212</v>
      </c>
      <c r="F126" s="61">
        <v>340770</v>
      </c>
      <c r="G126" s="67" t="s">
        <v>196</v>
      </c>
    </row>
    <row r="127" spans="2:7" ht="26.25" customHeight="1" x14ac:dyDescent="0.2">
      <c r="B127" s="263"/>
      <c r="C127" s="264"/>
      <c r="D127" s="68" t="s">
        <v>650</v>
      </c>
      <c r="E127" s="68" t="s">
        <v>187</v>
      </c>
      <c r="F127" s="61">
        <v>340000</v>
      </c>
      <c r="G127" s="67" t="s">
        <v>196</v>
      </c>
    </row>
    <row r="128" spans="2:7" ht="26.25" customHeight="1" x14ac:dyDescent="0.2">
      <c r="B128" s="263"/>
      <c r="C128" s="264"/>
      <c r="D128" s="68" t="s">
        <v>345</v>
      </c>
      <c r="E128" s="68" t="s">
        <v>187</v>
      </c>
      <c r="F128" s="61">
        <v>337605</v>
      </c>
      <c r="G128" s="67" t="s">
        <v>198</v>
      </c>
    </row>
    <row r="129" spans="2:7" ht="26.25" customHeight="1" x14ac:dyDescent="0.2">
      <c r="B129" s="263"/>
      <c r="C129" s="264"/>
      <c r="D129" s="68" t="s">
        <v>346</v>
      </c>
      <c r="E129" s="68" t="s">
        <v>219</v>
      </c>
      <c r="F129" s="61">
        <v>337000</v>
      </c>
      <c r="G129" s="67" t="s">
        <v>199</v>
      </c>
    </row>
    <row r="130" spans="2:7" ht="26.25" customHeight="1" x14ac:dyDescent="0.2">
      <c r="B130" s="263"/>
      <c r="C130" s="264"/>
      <c r="D130" s="68" t="s">
        <v>347</v>
      </c>
      <c r="E130" s="68" t="s">
        <v>348</v>
      </c>
      <c r="F130" s="61">
        <v>315250</v>
      </c>
      <c r="G130" s="67" t="s">
        <v>586</v>
      </c>
    </row>
    <row r="131" spans="2:7" ht="26.25" customHeight="1" x14ac:dyDescent="0.2">
      <c r="B131" s="263"/>
      <c r="C131" s="264"/>
      <c r="D131" s="69" t="s">
        <v>349</v>
      </c>
      <c r="E131" s="69" t="s">
        <v>350</v>
      </c>
      <c r="F131" s="59">
        <v>313000</v>
      </c>
      <c r="G131" s="172" t="s">
        <v>199</v>
      </c>
    </row>
    <row r="132" spans="2:7" ht="26.25" customHeight="1" x14ac:dyDescent="0.2">
      <c r="B132" s="263"/>
      <c r="C132" s="264"/>
      <c r="D132" s="65" t="s">
        <v>351</v>
      </c>
      <c r="E132" s="68" t="s">
        <v>224</v>
      </c>
      <c r="F132" s="66">
        <v>308000</v>
      </c>
      <c r="G132" s="67" t="s">
        <v>585</v>
      </c>
    </row>
    <row r="133" spans="2:7" ht="26.25" customHeight="1" x14ac:dyDescent="0.2">
      <c r="B133" s="263"/>
      <c r="C133" s="264"/>
      <c r="D133" s="68" t="s">
        <v>352</v>
      </c>
      <c r="E133" s="68" t="s">
        <v>353</v>
      </c>
      <c r="F133" s="61">
        <v>305000</v>
      </c>
      <c r="G133" s="67" t="s">
        <v>199</v>
      </c>
    </row>
    <row r="134" spans="2:7" ht="26.25" customHeight="1" x14ac:dyDescent="0.2">
      <c r="B134" s="263"/>
      <c r="C134" s="264"/>
      <c r="D134" s="68" t="s">
        <v>354</v>
      </c>
      <c r="E134" s="68" t="s">
        <v>187</v>
      </c>
      <c r="F134" s="61">
        <v>294120</v>
      </c>
      <c r="G134" s="67" t="s">
        <v>586</v>
      </c>
    </row>
    <row r="135" spans="2:7" ht="26.25" customHeight="1" x14ac:dyDescent="0.2">
      <c r="B135" s="263"/>
      <c r="C135" s="264"/>
      <c r="D135" s="68" t="s">
        <v>355</v>
      </c>
      <c r="E135" s="68" t="s">
        <v>187</v>
      </c>
      <c r="F135" s="61">
        <v>294000</v>
      </c>
      <c r="G135" s="67" t="s">
        <v>199</v>
      </c>
    </row>
    <row r="136" spans="2:7" ht="26.25" customHeight="1" x14ac:dyDescent="0.2">
      <c r="B136" s="263"/>
      <c r="C136" s="264"/>
      <c r="D136" s="68" t="s">
        <v>356</v>
      </c>
      <c r="E136" s="68" t="s">
        <v>357</v>
      </c>
      <c r="F136" s="61">
        <v>272482</v>
      </c>
      <c r="G136" s="67" t="s">
        <v>586</v>
      </c>
    </row>
    <row r="137" spans="2:7" ht="26.25" customHeight="1" x14ac:dyDescent="0.2">
      <c r="B137" s="263"/>
      <c r="C137" s="264"/>
      <c r="D137" s="68" t="s">
        <v>358</v>
      </c>
      <c r="E137" s="68" t="s">
        <v>359</v>
      </c>
      <c r="F137" s="61">
        <v>269301</v>
      </c>
      <c r="G137" s="67" t="s">
        <v>585</v>
      </c>
    </row>
    <row r="138" spans="2:7" ht="26.25" customHeight="1" x14ac:dyDescent="0.2">
      <c r="B138" s="263"/>
      <c r="C138" s="264"/>
      <c r="D138" s="68" t="s">
        <v>360</v>
      </c>
      <c r="E138" s="68" t="s">
        <v>361</v>
      </c>
      <c r="F138" s="61">
        <v>264000</v>
      </c>
      <c r="G138" s="67" t="s">
        <v>199</v>
      </c>
    </row>
    <row r="139" spans="2:7" ht="26.25" customHeight="1" x14ac:dyDescent="0.2">
      <c r="B139" s="265"/>
      <c r="C139" s="266"/>
      <c r="D139" s="68" t="s">
        <v>362</v>
      </c>
      <c r="E139" s="68" t="s">
        <v>194</v>
      </c>
      <c r="F139" s="61">
        <v>260000</v>
      </c>
      <c r="G139" s="67" t="s">
        <v>200</v>
      </c>
    </row>
    <row r="140" spans="2:7" ht="26.25" customHeight="1" x14ac:dyDescent="0.2">
      <c r="B140" s="261" t="s">
        <v>138</v>
      </c>
      <c r="C140" s="262"/>
      <c r="D140" s="68" t="s">
        <v>363</v>
      </c>
      <c r="E140" s="68" t="s">
        <v>187</v>
      </c>
      <c r="F140" s="61">
        <v>257200</v>
      </c>
      <c r="G140" s="67" t="s">
        <v>200</v>
      </c>
    </row>
    <row r="141" spans="2:7" ht="26.25" customHeight="1" x14ac:dyDescent="0.2">
      <c r="B141" s="263"/>
      <c r="C141" s="264"/>
      <c r="D141" s="68" t="s">
        <v>364</v>
      </c>
      <c r="E141" s="68" t="s">
        <v>219</v>
      </c>
      <c r="F141" s="61">
        <v>253000</v>
      </c>
      <c r="G141" s="67" t="s">
        <v>199</v>
      </c>
    </row>
    <row r="142" spans="2:7" ht="26.25" customHeight="1" x14ac:dyDescent="0.2">
      <c r="B142" s="263"/>
      <c r="C142" s="264"/>
      <c r="D142" s="68" t="s">
        <v>365</v>
      </c>
      <c r="E142" s="68" t="s">
        <v>366</v>
      </c>
      <c r="F142" s="61">
        <v>250000</v>
      </c>
      <c r="G142" s="67" t="s">
        <v>197</v>
      </c>
    </row>
    <row r="143" spans="2:7" ht="26.25" customHeight="1" x14ac:dyDescent="0.2">
      <c r="B143" s="263"/>
      <c r="C143" s="264"/>
      <c r="D143" s="68" t="s">
        <v>367</v>
      </c>
      <c r="E143" s="68" t="s">
        <v>219</v>
      </c>
      <c r="F143" s="61">
        <v>245000</v>
      </c>
      <c r="G143" s="67" t="s">
        <v>199</v>
      </c>
    </row>
    <row r="144" spans="2:7" ht="26.25" customHeight="1" x14ac:dyDescent="0.2">
      <c r="B144" s="263"/>
      <c r="C144" s="264"/>
      <c r="D144" s="68" t="s">
        <v>368</v>
      </c>
      <c r="E144" s="68" t="s">
        <v>369</v>
      </c>
      <c r="F144" s="61">
        <v>244000</v>
      </c>
      <c r="G144" s="67" t="s">
        <v>196</v>
      </c>
    </row>
    <row r="145" spans="2:7" ht="26.25" customHeight="1" x14ac:dyDescent="0.2">
      <c r="B145" s="263"/>
      <c r="C145" s="264"/>
      <c r="D145" s="68" t="s">
        <v>370</v>
      </c>
      <c r="E145" s="68" t="s">
        <v>371</v>
      </c>
      <c r="F145" s="61">
        <v>241420</v>
      </c>
      <c r="G145" s="67" t="s">
        <v>586</v>
      </c>
    </row>
    <row r="146" spans="2:7" ht="26.25" customHeight="1" x14ac:dyDescent="0.2">
      <c r="B146" s="263"/>
      <c r="C146" s="264"/>
      <c r="D146" s="68" t="s">
        <v>372</v>
      </c>
      <c r="E146" s="68" t="s">
        <v>187</v>
      </c>
      <c r="F146" s="61">
        <v>234099</v>
      </c>
      <c r="G146" s="67" t="s">
        <v>199</v>
      </c>
    </row>
    <row r="147" spans="2:7" ht="26.25" customHeight="1" x14ac:dyDescent="0.2">
      <c r="B147" s="263"/>
      <c r="C147" s="264"/>
      <c r="D147" s="68" t="s">
        <v>373</v>
      </c>
      <c r="E147" s="68" t="s">
        <v>374</v>
      </c>
      <c r="F147" s="61">
        <v>230000</v>
      </c>
      <c r="G147" s="67" t="s">
        <v>199</v>
      </c>
    </row>
    <row r="148" spans="2:7" ht="26.25" customHeight="1" x14ac:dyDescent="0.2">
      <c r="B148" s="263"/>
      <c r="C148" s="264"/>
      <c r="D148" s="69" t="s">
        <v>375</v>
      </c>
      <c r="E148" s="69" t="s">
        <v>194</v>
      </c>
      <c r="F148" s="59">
        <v>220600</v>
      </c>
      <c r="G148" s="172" t="s">
        <v>200</v>
      </c>
    </row>
    <row r="149" spans="2:7" ht="26.25" customHeight="1" x14ac:dyDescent="0.2">
      <c r="B149" s="263"/>
      <c r="C149" s="264"/>
      <c r="D149" s="65" t="s">
        <v>376</v>
      </c>
      <c r="E149" s="68" t="s">
        <v>219</v>
      </c>
      <c r="F149" s="66">
        <v>214000</v>
      </c>
      <c r="G149" s="67" t="s">
        <v>199</v>
      </c>
    </row>
    <row r="150" spans="2:7" ht="26.25" customHeight="1" x14ac:dyDescent="0.2">
      <c r="B150" s="263"/>
      <c r="C150" s="264"/>
      <c r="D150" s="68" t="s">
        <v>377</v>
      </c>
      <c r="E150" s="68" t="s">
        <v>217</v>
      </c>
      <c r="F150" s="61">
        <v>213072</v>
      </c>
      <c r="G150" s="67" t="s">
        <v>585</v>
      </c>
    </row>
    <row r="151" spans="2:7" ht="26.25" customHeight="1" x14ac:dyDescent="0.2">
      <c r="B151" s="263"/>
      <c r="C151" s="264"/>
      <c r="D151" s="68" t="s">
        <v>378</v>
      </c>
      <c r="E151" s="68" t="s">
        <v>379</v>
      </c>
      <c r="F151" s="61">
        <v>211110</v>
      </c>
      <c r="G151" s="67" t="s">
        <v>586</v>
      </c>
    </row>
    <row r="152" spans="2:7" ht="26.25" customHeight="1" x14ac:dyDescent="0.2">
      <c r="B152" s="263"/>
      <c r="C152" s="264"/>
      <c r="D152" s="68" t="s">
        <v>380</v>
      </c>
      <c r="E152" s="68" t="s">
        <v>317</v>
      </c>
      <c r="F152" s="61">
        <v>203400</v>
      </c>
      <c r="G152" s="67" t="s">
        <v>196</v>
      </c>
    </row>
    <row r="153" spans="2:7" ht="26.25" customHeight="1" x14ac:dyDescent="0.2">
      <c r="B153" s="263"/>
      <c r="C153" s="264"/>
      <c r="D153" s="68" t="s">
        <v>381</v>
      </c>
      <c r="E153" s="68" t="s">
        <v>187</v>
      </c>
      <c r="F153" s="61">
        <v>200000</v>
      </c>
      <c r="G153" s="67" t="s">
        <v>197</v>
      </c>
    </row>
    <row r="154" spans="2:7" ht="26.25" customHeight="1" x14ac:dyDescent="0.2">
      <c r="B154" s="263"/>
      <c r="C154" s="264"/>
      <c r="D154" s="68" t="s">
        <v>346</v>
      </c>
      <c r="E154" s="68" t="s">
        <v>282</v>
      </c>
      <c r="F154" s="61">
        <v>200000</v>
      </c>
      <c r="G154" s="67" t="s">
        <v>199</v>
      </c>
    </row>
    <row r="155" spans="2:7" ht="26.25" customHeight="1" x14ac:dyDescent="0.2">
      <c r="B155" s="263"/>
      <c r="C155" s="264"/>
      <c r="D155" s="68" t="s">
        <v>382</v>
      </c>
      <c r="E155" s="68" t="s">
        <v>194</v>
      </c>
      <c r="F155" s="61">
        <v>200000</v>
      </c>
      <c r="G155" s="67" t="s">
        <v>200</v>
      </c>
    </row>
    <row r="156" spans="2:7" ht="26.25" customHeight="1" x14ac:dyDescent="0.2">
      <c r="B156" s="263"/>
      <c r="C156" s="264"/>
      <c r="D156" s="68" t="s">
        <v>383</v>
      </c>
      <c r="E156" s="68" t="s">
        <v>384</v>
      </c>
      <c r="F156" s="61">
        <v>200000</v>
      </c>
      <c r="G156" s="67" t="s">
        <v>199</v>
      </c>
    </row>
    <row r="157" spans="2:7" ht="26.25" customHeight="1" x14ac:dyDescent="0.2">
      <c r="B157" s="263"/>
      <c r="C157" s="264"/>
      <c r="D157" s="68" t="s">
        <v>385</v>
      </c>
      <c r="E157" s="68" t="s">
        <v>187</v>
      </c>
      <c r="F157" s="61">
        <v>200000</v>
      </c>
      <c r="G157" s="67" t="s">
        <v>199</v>
      </c>
    </row>
    <row r="158" spans="2:7" ht="26.25" customHeight="1" x14ac:dyDescent="0.2">
      <c r="B158" s="263"/>
      <c r="C158" s="264"/>
      <c r="D158" s="68" t="s">
        <v>386</v>
      </c>
      <c r="E158" s="68" t="s">
        <v>194</v>
      </c>
      <c r="F158" s="61">
        <v>195961</v>
      </c>
      <c r="G158" s="67" t="s">
        <v>200</v>
      </c>
    </row>
    <row r="159" spans="2:7" ht="26.25" customHeight="1" x14ac:dyDescent="0.2">
      <c r="B159" s="263"/>
      <c r="C159" s="264"/>
      <c r="D159" s="68" t="s">
        <v>387</v>
      </c>
      <c r="E159" s="68" t="s">
        <v>187</v>
      </c>
      <c r="F159" s="61">
        <v>192500</v>
      </c>
      <c r="G159" s="67" t="s">
        <v>197</v>
      </c>
    </row>
    <row r="160" spans="2:7" ht="26.25" customHeight="1" x14ac:dyDescent="0.2">
      <c r="B160" s="263"/>
      <c r="C160" s="264"/>
      <c r="D160" s="68" t="s">
        <v>388</v>
      </c>
      <c r="E160" s="68" t="s">
        <v>389</v>
      </c>
      <c r="F160" s="61">
        <v>183300</v>
      </c>
      <c r="G160" s="67" t="s">
        <v>200</v>
      </c>
    </row>
    <row r="161" spans="2:7" ht="26.25" customHeight="1" x14ac:dyDescent="0.2">
      <c r="B161" s="263"/>
      <c r="C161" s="264"/>
      <c r="D161" s="68" t="s">
        <v>390</v>
      </c>
      <c r="E161" s="68" t="s">
        <v>391</v>
      </c>
      <c r="F161" s="61">
        <v>183022</v>
      </c>
      <c r="G161" s="67" t="s">
        <v>196</v>
      </c>
    </row>
    <row r="162" spans="2:7" ht="26.25" customHeight="1" x14ac:dyDescent="0.2">
      <c r="B162" s="265"/>
      <c r="C162" s="266"/>
      <c r="D162" s="68" t="s">
        <v>392</v>
      </c>
      <c r="E162" s="68" t="s">
        <v>393</v>
      </c>
      <c r="F162" s="61">
        <v>181675</v>
      </c>
      <c r="G162" s="67" t="s">
        <v>199</v>
      </c>
    </row>
    <row r="163" spans="2:7" ht="26.25" customHeight="1" x14ac:dyDescent="0.2">
      <c r="B163" s="261" t="s">
        <v>138</v>
      </c>
      <c r="C163" s="262"/>
      <c r="D163" s="68" t="s">
        <v>394</v>
      </c>
      <c r="E163" s="68" t="s">
        <v>187</v>
      </c>
      <c r="F163" s="61">
        <v>180000</v>
      </c>
      <c r="G163" s="67" t="s">
        <v>199</v>
      </c>
    </row>
    <row r="164" spans="2:7" ht="26.25" customHeight="1" x14ac:dyDescent="0.2">
      <c r="B164" s="263"/>
      <c r="C164" s="264"/>
      <c r="D164" s="68" t="s">
        <v>395</v>
      </c>
      <c r="E164" s="68" t="s">
        <v>396</v>
      </c>
      <c r="F164" s="61">
        <v>180000</v>
      </c>
      <c r="G164" s="67" t="s">
        <v>197</v>
      </c>
    </row>
    <row r="165" spans="2:7" ht="26.25" customHeight="1" x14ac:dyDescent="0.2">
      <c r="B165" s="263"/>
      <c r="C165" s="264"/>
      <c r="D165" s="69" t="s">
        <v>397</v>
      </c>
      <c r="E165" s="69" t="s">
        <v>398</v>
      </c>
      <c r="F165" s="59">
        <v>180000</v>
      </c>
      <c r="G165" s="172" t="s">
        <v>199</v>
      </c>
    </row>
    <row r="166" spans="2:7" ht="26.25" customHeight="1" x14ac:dyDescent="0.2">
      <c r="B166" s="263"/>
      <c r="C166" s="264"/>
      <c r="D166" s="65" t="s">
        <v>399</v>
      </c>
      <c r="E166" s="68" t="s">
        <v>207</v>
      </c>
      <c r="F166" s="66">
        <v>179000</v>
      </c>
      <c r="G166" s="67" t="s">
        <v>200</v>
      </c>
    </row>
    <row r="167" spans="2:7" ht="26.25" customHeight="1" x14ac:dyDescent="0.2">
      <c r="B167" s="263"/>
      <c r="C167" s="264"/>
      <c r="D167" s="68" t="s">
        <v>400</v>
      </c>
      <c r="E167" s="68" t="s">
        <v>187</v>
      </c>
      <c r="F167" s="61">
        <v>177332</v>
      </c>
      <c r="G167" s="67" t="s">
        <v>196</v>
      </c>
    </row>
    <row r="168" spans="2:7" ht="26.25" customHeight="1" x14ac:dyDescent="0.2">
      <c r="B168" s="263"/>
      <c r="C168" s="264"/>
      <c r="D168" s="68" t="s">
        <v>401</v>
      </c>
      <c r="E168" s="68" t="s">
        <v>187</v>
      </c>
      <c r="F168" s="61">
        <v>174000</v>
      </c>
      <c r="G168" s="67" t="s">
        <v>199</v>
      </c>
    </row>
    <row r="169" spans="2:7" ht="26.25" customHeight="1" x14ac:dyDescent="0.2">
      <c r="B169" s="263"/>
      <c r="C169" s="264"/>
      <c r="D169" s="68" t="s">
        <v>402</v>
      </c>
      <c r="E169" s="68" t="s">
        <v>221</v>
      </c>
      <c r="F169" s="61">
        <v>156000</v>
      </c>
      <c r="G169" s="67" t="s">
        <v>200</v>
      </c>
    </row>
    <row r="170" spans="2:7" ht="26.25" customHeight="1" x14ac:dyDescent="0.2">
      <c r="B170" s="263"/>
      <c r="C170" s="264"/>
      <c r="D170" s="68" t="s">
        <v>403</v>
      </c>
      <c r="E170" s="68" t="s">
        <v>187</v>
      </c>
      <c r="F170" s="61">
        <v>155000</v>
      </c>
      <c r="G170" s="67" t="s">
        <v>199</v>
      </c>
    </row>
    <row r="171" spans="2:7" ht="26.25" customHeight="1" x14ac:dyDescent="0.2">
      <c r="B171" s="263"/>
      <c r="C171" s="264"/>
      <c r="D171" s="68" t="s">
        <v>404</v>
      </c>
      <c r="E171" s="68" t="s">
        <v>187</v>
      </c>
      <c r="F171" s="61">
        <v>153673</v>
      </c>
      <c r="G171" s="67" t="s">
        <v>199</v>
      </c>
    </row>
    <row r="172" spans="2:7" ht="26.25" customHeight="1" x14ac:dyDescent="0.2">
      <c r="B172" s="263"/>
      <c r="C172" s="264"/>
      <c r="D172" s="68" t="s">
        <v>405</v>
      </c>
      <c r="E172" s="68" t="s">
        <v>406</v>
      </c>
      <c r="F172" s="61">
        <v>152000</v>
      </c>
      <c r="G172" s="67" t="s">
        <v>200</v>
      </c>
    </row>
    <row r="173" spans="2:7" ht="26.25" customHeight="1" x14ac:dyDescent="0.2">
      <c r="B173" s="263"/>
      <c r="C173" s="264"/>
      <c r="D173" s="68" t="s">
        <v>407</v>
      </c>
      <c r="E173" s="68" t="s">
        <v>194</v>
      </c>
      <c r="F173" s="61">
        <v>150918</v>
      </c>
      <c r="G173" s="67" t="s">
        <v>200</v>
      </c>
    </row>
    <row r="174" spans="2:7" ht="26.25" customHeight="1" x14ac:dyDescent="0.2">
      <c r="B174" s="263"/>
      <c r="C174" s="264"/>
      <c r="D174" s="68" t="s">
        <v>408</v>
      </c>
      <c r="E174" s="68" t="s">
        <v>194</v>
      </c>
      <c r="F174" s="61">
        <v>150000</v>
      </c>
      <c r="G174" s="67" t="s">
        <v>200</v>
      </c>
    </row>
    <row r="175" spans="2:7" ht="26.25" customHeight="1" x14ac:dyDescent="0.2">
      <c r="B175" s="263"/>
      <c r="C175" s="264"/>
      <c r="D175" s="68" t="s">
        <v>409</v>
      </c>
      <c r="E175" s="68" t="s">
        <v>410</v>
      </c>
      <c r="F175" s="61">
        <v>149210</v>
      </c>
      <c r="G175" s="67" t="s">
        <v>196</v>
      </c>
    </row>
    <row r="176" spans="2:7" ht="26.25" customHeight="1" x14ac:dyDescent="0.2">
      <c r="B176" s="263"/>
      <c r="C176" s="264"/>
      <c r="D176" s="68" t="s">
        <v>411</v>
      </c>
      <c r="E176" s="68" t="s">
        <v>412</v>
      </c>
      <c r="F176" s="61">
        <v>141000</v>
      </c>
      <c r="G176" s="67" t="s">
        <v>199</v>
      </c>
    </row>
    <row r="177" spans="2:7" ht="26.25" customHeight="1" x14ac:dyDescent="0.2">
      <c r="B177" s="263"/>
      <c r="C177" s="264"/>
      <c r="D177" s="68" t="s">
        <v>413</v>
      </c>
      <c r="E177" s="68" t="s">
        <v>414</v>
      </c>
      <c r="F177" s="61">
        <v>140590</v>
      </c>
      <c r="G177" s="67" t="s">
        <v>196</v>
      </c>
    </row>
    <row r="178" spans="2:7" ht="26.25" customHeight="1" x14ac:dyDescent="0.2">
      <c r="B178" s="263"/>
      <c r="C178" s="264"/>
      <c r="D178" s="68" t="s">
        <v>415</v>
      </c>
      <c r="E178" s="68" t="s">
        <v>187</v>
      </c>
      <c r="F178" s="61">
        <v>140400</v>
      </c>
      <c r="G178" s="67" t="s">
        <v>200</v>
      </c>
    </row>
    <row r="179" spans="2:7" ht="26.25" customHeight="1" x14ac:dyDescent="0.2">
      <c r="B179" s="263"/>
      <c r="C179" s="264"/>
      <c r="D179" s="68" t="s">
        <v>416</v>
      </c>
      <c r="E179" s="68" t="s">
        <v>417</v>
      </c>
      <c r="F179" s="61">
        <v>140000</v>
      </c>
      <c r="G179" s="67" t="s">
        <v>199</v>
      </c>
    </row>
    <row r="180" spans="2:7" ht="26.25" customHeight="1" x14ac:dyDescent="0.2">
      <c r="B180" s="263"/>
      <c r="C180" s="264"/>
      <c r="D180" s="68" t="s">
        <v>418</v>
      </c>
      <c r="E180" s="68" t="s">
        <v>419</v>
      </c>
      <c r="F180" s="61">
        <v>130000</v>
      </c>
      <c r="G180" s="67" t="s">
        <v>586</v>
      </c>
    </row>
    <row r="181" spans="2:7" ht="26.25" customHeight="1" x14ac:dyDescent="0.2">
      <c r="B181" s="263"/>
      <c r="C181" s="264"/>
      <c r="D181" s="68" t="s">
        <v>420</v>
      </c>
      <c r="E181" s="68" t="s">
        <v>420</v>
      </c>
      <c r="F181" s="61">
        <v>130000</v>
      </c>
      <c r="G181" s="67" t="s">
        <v>199</v>
      </c>
    </row>
    <row r="182" spans="2:7" ht="26.25" customHeight="1" x14ac:dyDescent="0.2">
      <c r="B182" s="263"/>
      <c r="C182" s="264"/>
      <c r="D182" s="69" t="s">
        <v>421</v>
      </c>
      <c r="E182" s="69" t="s">
        <v>317</v>
      </c>
      <c r="F182" s="59">
        <v>123000</v>
      </c>
      <c r="G182" s="172" t="s">
        <v>200</v>
      </c>
    </row>
    <row r="183" spans="2:7" ht="26.25" customHeight="1" x14ac:dyDescent="0.2">
      <c r="B183" s="263"/>
      <c r="C183" s="264"/>
      <c r="D183" s="65" t="s">
        <v>422</v>
      </c>
      <c r="E183" s="68" t="s">
        <v>651</v>
      </c>
      <c r="F183" s="66">
        <v>112000</v>
      </c>
      <c r="G183" s="67" t="s">
        <v>199</v>
      </c>
    </row>
    <row r="184" spans="2:7" ht="26.25" customHeight="1" x14ac:dyDescent="0.2">
      <c r="B184" s="263"/>
      <c r="C184" s="264"/>
      <c r="D184" s="68" t="s">
        <v>423</v>
      </c>
      <c r="E184" s="68" t="s">
        <v>424</v>
      </c>
      <c r="F184" s="61">
        <v>111000</v>
      </c>
      <c r="G184" s="67" t="s">
        <v>199</v>
      </c>
    </row>
    <row r="185" spans="2:7" ht="26.25" customHeight="1" x14ac:dyDescent="0.2">
      <c r="B185" s="265"/>
      <c r="C185" s="266"/>
      <c r="D185" s="68" t="s">
        <v>425</v>
      </c>
      <c r="E185" s="68" t="s">
        <v>426</v>
      </c>
      <c r="F185" s="61">
        <v>107000</v>
      </c>
      <c r="G185" s="67" t="s">
        <v>585</v>
      </c>
    </row>
    <row r="186" spans="2:7" ht="26.25" customHeight="1" x14ac:dyDescent="0.2">
      <c r="B186" s="261" t="s">
        <v>138</v>
      </c>
      <c r="C186" s="262"/>
      <c r="D186" s="68" t="s">
        <v>427</v>
      </c>
      <c r="E186" s="68" t="s">
        <v>396</v>
      </c>
      <c r="F186" s="61">
        <v>106000</v>
      </c>
      <c r="G186" s="67" t="s">
        <v>197</v>
      </c>
    </row>
    <row r="187" spans="2:7" ht="26.25" customHeight="1" x14ac:dyDescent="0.2">
      <c r="B187" s="263"/>
      <c r="C187" s="264"/>
      <c r="D187" s="68" t="s">
        <v>428</v>
      </c>
      <c r="E187" s="68" t="s">
        <v>429</v>
      </c>
      <c r="F187" s="61">
        <v>100000</v>
      </c>
      <c r="G187" s="67" t="s">
        <v>199</v>
      </c>
    </row>
    <row r="188" spans="2:7" ht="26.25" customHeight="1" x14ac:dyDescent="0.2">
      <c r="B188" s="263"/>
      <c r="C188" s="264"/>
      <c r="D188" s="68" t="s">
        <v>430</v>
      </c>
      <c r="E188" s="68" t="s">
        <v>431</v>
      </c>
      <c r="F188" s="61">
        <v>100000</v>
      </c>
      <c r="G188" s="67" t="s">
        <v>199</v>
      </c>
    </row>
    <row r="189" spans="2:7" ht="26.25" customHeight="1" x14ac:dyDescent="0.2">
      <c r="B189" s="263"/>
      <c r="C189" s="264"/>
      <c r="D189" s="68" t="s">
        <v>432</v>
      </c>
      <c r="E189" s="68" t="s">
        <v>433</v>
      </c>
      <c r="F189" s="61">
        <v>100000</v>
      </c>
      <c r="G189" s="67" t="s">
        <v>198</v>
      </c>
    </row>
    <row r="190" spans="2:7" ht="26.25" customHeight="1" x14ac:dyDescent="0.2">
      <c r="B190" s="263"/>
      <c r="C190" s="264"/>
      <c r="D190" s="68" t="s">
        <v>434</v>
      </c>
      <c r="E190" s="68" t="s">
        <v>435</v>
      </c>
      <c r="F190" s="61">
        <v>99600</v>
      </c>
      <c r="G190" s="67" t="s">
        <v>586</v>
      </c>
    </row>
    <row r="191" spans="2:7" ht="26.25" customHeight="1" x14ac:dyDescent="0.2">
      <c r="B191" s="263"/>
      <c r="C191" s="264"/>
      <c r="D191" s="68" t="s">
        <v>356</v>
      </c>
      <c r="E191" s="68" t="s">
        <v>187</v>
      </c>
      <c r="F191" s="61">
        <v>97860</v>
      </c>
      <c r="G191" s="67" t="s">
        <v>586</v>
      </c>
    </row>
    <row r="192" spans="2:7" ht="26.25" customHeight="1" x14ac:dyDescent="0.2">
      <c r="B192" s="263"/>
      <c r="C192" s="264"/>
      <c r="D192" s="68" t="s">
        <v>436</v>
      </c>
      <c r="E192" s="68" t="s">
        <v>437</v>
      </c>
      <c r="F192" s="61">
        <v>96062</v>
      </c>
      <c r="G192" s="67" t="s">
        <v>586</v>
      </c>
    </row>
    <row r="193" spans="2:7" ht="26.25" customHeight="1" x14ac:dyDescent="0.2">
      <c r="B193" s="263"/>
      <c r="C193" s="264"/>
      <c r="D193" s="68" t="s">
        <v>438</v>
      </c>
      <c r="E193" s="68" t="s">
        <v>439</v>
      </c>
      <c r="F193" s="61">
        <v>86808</v>
      </c>
      <c r="G193" s="67" t="s">
        <v>586</v>
      </c>
    </row>
    <row r="194" spans="2:7" ht="26.25" customHeight="1" x14ac:dyDescent="0.2">
      <c r="B194" s="263"/>
      <c r="C194" s="264"/>
      <c r="D194" s="68" t="s">
        <v>440</v>
      </c>
      <c r="E194" s="68" t="s">
        <v>441</v>
      </c>
      <c r="F194" s="61">
        <v>83984</v>
      </c>
      <c r="G194" s="67" t="s">
        <v>585</v>
      </c>
    </row>
    <row r="195" spans="2:7" ht="26.25" customHeight="1" x14ac:dyDescent="0.2">
      <c r="B195" s="263"/>
      <c r="C195" s="264"/>
      <c r="D195" s="68" t="s">
        <v>442</v>
      </c>
      <c r="E195" s="68" t="s">
        <v>443</v>
      </c>
      <c r="F195" s="61">
        <v>80000</v>
      </c>
      <c r="G195" s="67" t="s">
        <v>199</v>
      </c>
    </row>
    <row r="196" spans="2:7" ht="26.25" customHeight="1" x14ac:dyDescent="0.2">
      <c r="B196" s="263"/>
      <c r="C196" s="264"/>
      <c r="D196" s="68" t="s">
        <v>444</v>
      </c>
      <c r="E196" s="68" t="s">
        <v>445</v>
      </c>
      <c r="F196" s="61">
        <v>80000</v>
      </c>
      <c r="G196" s="67" t="s">
        <v>199</v>
      </c>
    </row>
    <row r="197" spans="2:7" ht="26.25" customHeight="1" x14ac:dyDescent="0.2">
      <c r="B197" s="263"/>
      <c r="C197" s="264"/>
      <c r="D197" s="68" t="s">
        <v>446</v>
      </c>
      <c r="E197" s="68" t="s">
        <v>187</v>
      </c>
      <c r="F197" s="61">
        <v>78000</v>
      </c>
      <c r="G197" s="67" t="s">
        <v>198</v>
      </c>
    </row>
    <row r="198" spans="2:7" ht="26.25" customHeight="1" x14ac:dyDescent="0.2">
      <c r="B198" s="263"/>
      <c r="C198" s="264"/>
      <c r="D198" s="68" t="s">
        <v>447</v>
      </c>
      <c r="E198" s="68" t="s">
        <v>448</v>
      </c>
      <c r="F198" s="61">
        <v>77000</v>
      </c>
      <c r="G198" s="67" t="s">
        <v>199</v>
      </c>
    </row>
    <row r="199" spans="2:7" ht="26.25" customHeight="1" x14ac:dyDescent="0.2">
      <c r="B199" s="263"/>
      <c r="C199" s="264"/>
      <c r="D199" s="69" t="s">
        <v>449</v>
      </c>
      <c r="E199" s="69" t="s">
        <v>450</v>
      </c>
      <c r="F199" s="59">
        <v>70600</v>
      </c>
      <c r="G199" s="172" t="s">
        <v>198</v>
      </c>
    </row>
    <row r="200" spans="2:7" ht="26.25" customHeight="1" x14ac:dyDescent="0.2">
      <c r="B200" s="263"/>
      <c r="C200" s="264"/>
      <c r="D200" s="65" t="s">
        <v>451</v>
      </c>
      <c r="E200" s="68" t="s">
        <v>452</v>
      </c>
      <c r="F200" s="66">
        <v>69000</v>
      </c>
      <c r="G200" s="67" t="s">
        <v>199</v>
      </c>
    </row>
    <row r="201" spans="2:7" ht="26.25" customHeight="1" x14ac:dyDescent="0.2">
      <c r="B201" s="263"/>
      <c r="C201" s="264"/>
      <c r="D201" s="68" t="s">
        <v>453</v>
      </c>
      <c r="E201" s="68" t="s">
        <v>454</v>
      </c>
      <c r="F201" s="61">
        <v>68000</v>
      </c>
      <c r="G201" s="67" t="s">
        <v>199</v>
      </c>
    </row>
    <row r="202" spans="2:7" ht="26.25" customHeight="1" x14ac:dyDescent="0.2">
      <c r="B202" s="263"/>
      <c r="C202" s="264"/>
      <c r="D202" s="68" t="s">
        <v>455</v>
      </c>
      <c r="E202" s="68" t="s">
        <v>456</v>
      </c>
      <c r="F202" s="61">
        <v>65800</v>
      </c>
      <c r="G202" s="67" t="s">
        <v>199</v>
      </c>
    </row>
    <row r="203" spans="2:7" ht="26.25" customHeight="1" x14ac:dyDescent="0.2">
      <c r="B203" s="263"/>
      <c r="C203" s="264"/>
      <c r="D203" s="68" t="s">
        <v>457</v>
      </c>
      <c r="E203" s="68" t="s">
        <v>187</v>
      </c>
      <c r="F203" s="61">
        <v>62268</v>
      </c>
      <c r="G203" s="67" t="s">
        <v>196</v>
      </c>
    </row>
    <row r="204" spans="2:7" ht="26.25" customHeight="1" x14ac:dyDescent="0.2">
      <c r="B204" s="263"/>
      <c r="C204" s="264"/>
      <c r="D204" s="68" t="s">
        <v>458</v>
      </c>
      <c r="E204" s="68" t="s">
        <v>459</v>
      </c>
      <c r="F204" s="61">
        <v>60000</v>
      </c>
      <c r="G204" s="67" t="s">
        <v>586</v>
      </c>
    </row>
    <row r="205" spans="2:7" ht="26.25" customHeight="1" x14ac:dyDescent="0.2">
      <c r="B205" s="263"/>
      <c r="C205" s="264"/>
      <c r="D205" s="68" t="s">
        <v>460</v>
      </c>
      <c r="E205" s="68" t="s">
        <v>461</v>
      </c>
      <c r="F205" s="61">
        <v>59000</v>
      </c>
      <c r="G205" s="67" t="s">
        <v>197</v>
      </c>
    </row>
    <row r="206" spans="2:7" ht="26.25" customHeight="1" x14ac:dyDescent="0.2">
      <c r="B206" s="263"/>
      <c r="C206" s="264"/>
      <c r="D206" s="68" t="s">
        <v>462</v>
      </c>
      <c r="E206" s="68" t="s">
        <v>463</v>
      </c>
      <c r="F206" s="61">
        <v>58000</v>
      </c>
      <c r="G206" s="67" t="s">
        <v>585</v>
      </c>
    </row>
    <row r="207" spans="2:7" ht="26.25" customHeight="1" x14ac:dyDescent="0.2">
      <c r="B207" s="263"/>
      <c r="C207" s="264"/>
      <c r="D207" s="68" t="s">
        <v>464</v>
      </c>
      <c r="E207" s="68" t="s">
        <v>465</v>
      </c>
      <c r="F207" s="61">
        <v>56000</v>
      </c>
      <c r="G207" s="67" t="s">
        <v>199</v>
      </c>
    </row>
    <row r="208" spans="2:7" ht="26.25" customHeight="1" x14ac:dyDescent="0.2">
      <c r="B208" s="265"/>
      <c r="C208" s="266"/>
      <c r="D208" s="68" t="s">
        <v>466</v>
      </c>
      <c r="E208" s="68" t="s">
        <v>467</v>
      </c>
      <c r="F208" s="61">
        <v>54400</v>
      </c>
      <c r="G208" s="67" t="s">
        <v>199</v>
      </c>
    </row>
    <row r="209" spans="2:7" ht="26.25" customHeight="1" x14ac:dyDescent="0.2">
      <c r="B209" s="261" t="s">
        <v>138</v>
      </c>
      <c r="C209" s="262"/>
      <c r="D209" s="68" t="s">
        <v>468</v>
      </c>
      <c r="E209" s="68" t="s">
        <v>469</v>
      </c>
      <c r="F209" s="61">
        <v>52872</v>
      </c>
      <c r="G209" s="67" t="s">
        <v>199</v>
      </c>
    </row>
    <row r="210" spans="2:7" ht="26.25" customHeight="1" x14ac:dyDescent="0.2">
      <c r="B210" s="263"/>
      <c r="C210" s="264"/>
      <c r="D210" s="68" t="s">
        <v>470</v>
      </c>
      <c r="E210" s="68" t="s">
        <v>471</v>
      </c>
      <c r="F210" s="61">
        <v>50000</v>
      </c>
      <c r="G210" s="67" t="s">
        <v>199</v>
      </c>
    </row>
    <row r="211" spans="2:7" ht="26.25" customHeight="1" x14ac:dyDescent="0.2">
      <c r="B211" s="263"/>
      <c r="C211" s="264"/>
      <c r="D211" s="68" t="s">
        <v>472</v>
      </c>
      <c r="E211" s="68" t="s">
        <v>473</v>
      </c>
      <c r="F211" s="61">
        <v>50000</v>
      </c>
      <c r="G211" s="67" t="s">
        <v>196</v>
      </c>
    </row>
    <row r="212" spans="2:7" ht="26.25" customHeight="1" x14ac:dyDescent="0.2">
      <c r="B212" s="263"/>
      <c r="C212" s="264"/>
      <c r="D212" s="68" t="s">
        <v>474</v>
      </c>
      <c r="E212" s="68" t="s">
        <v>475</v>
      </c>
      <c r="F212" s="61">
        <v>48000</v>
      </c>
      <c r="G212" s="67" t="s">
        <v>199</v>
      </c>
    </row>
    <row r="213" spans="2:7" ht="26.25" customHeight="1" x14ac:dyDescent="0.2">
      <c r="B213" s="263"/>
      <c r="C213" s="264"/>
      <c r="D213" s="68" t="s">
        <v>476</v>
      </c>
      <c r="E213" s="68" t="s">
        <v>292</v>
      </c>
      <c r="F213" s="61">
        <v>47745</v>
      </c>
      <c r="G213" s="67" t="s">
        <v>199</v>
      </c>
    </row>
    <row r="214" spans="2:7" ht="26.25" customHeight="1" x14ac:dyDescent="0.2">
      <c r="B214" s="263"/>
      <c r="C214" s="264"/>
      <c r="D214" s="68" t="s">
        <v>477</v>
      </c>
      <c r="E214" s="68" t="s">
        <v>478</v>
      </c>
      <c r="F214" s="61">
        <v>47000</v>
      </c>
      <c r="G214" s="67" t="s">
        <v>199</v>
      </c>
    </row>
    <row r="215" spans="2:7" ht="26.25" customHeight="1" x14ac:dyDescent="0.2">
      <c r="B215" s="263"/>
      <c r="C215" s="264"/>
      <c r="D215" s="68" t="s">
        <v>479</v>
      </c>
      <c r="E215" s="68" t="s">
        <v>480</v>
      </c>
      <c r="F215" s="61">
        <v>46000</v>
      </c>
      <c r="G215" s="67" t="s">
        <v>200</v>
      </c>
    </row>
    <row r="216" spans="2:7" ht="26.25" customHeight="1" x14ac:dyDescent="0.2">
      <c r="B216" s="263"/>
      <c r="C216" s="264"/>
      <c r="D216" s="69" t="s">
        <v>481</v>
      </c>
      <c r="E216" s="69" t="s">
        <v>194</v>
      </c>
      <c r="F216" s="59">
        <v>45273</v>
      </c>
      <c r="G216" s="172" t="s">
        <v>200</v>
      </c>
    </row>
    <row r="217" spans="2:7" ht="26.25" customHeight="1" x14ac:dyDescent="0.2">
      <c r="B217" s="263"/>
      <c r="C217" s="264"/>
      <c r="D217" s="65" t="s">
        <v>482</v>
      </c>
      <c r="E217" s="68" t="s">
        <v>483</v>
      </c>
      <c r="F217" s="66">
        <v>45000</v>
      </c>
      <c r="G217" s="67" t="s">
        <v>196</v>
      </c>
    </row>
    <row r="218" spans="2:7" ht="26.25" customHeight="1" x14ac:dyDescent="0.2">
      <c r="B218" s="263"/>
      <c r="C218" s="264"/>
      <c r="D218" s="68" t="s">
        <v>484</v>
      </c>
      <c r="E218" s="68" t="s">
        <v>485</v>
      </c>
      <c r="F218" s="61">
        <v>44000</v>
      </c>
      <c r="G218" s="67" t="s">
        <v>199</v>
      </c>
    </row>
    <row r="219" spans="2:7" ht="26.25" customHeight="1" x14ac:dyDescent="0.2">
      <c r="B219" s="263"/>
      <c r="C219" s="264"/>
      <c r="D219" s="68" t="s">
        <v>486</v>
      </c>
      <c r="E219" s="68" t="s">
        <v>487</v>
      </c>
      <c r="F219" s="61">
        <v>44000</v>
      </c>
      <c r="G219" s="67" t="s">
        <v>196</v>
      </c>
    </row>
    <row r="220" spans="2:7" ht="26.25" customHeight="1" x14ac:dyDescent="0.2">
      <c r="B220" s="263"/>
      <c r="C220" s="264"/>
      <c r="D220" s="68" t="s">
        <v>488</v>
      </c>
      <c r="E220" s="68" t="s">
        <v>489</v>
      </c>
      <c r="F220" s="61">
        <v>42582</v>
      </c>
      <c r="G220" s="67" t="s">
        <v>585</v>
      </c>
    </row>
    <row r="221" spans="2:7" ht="26.25" customHeight="1" x14ac:dyDescent="0.2">
      <c r="B221" s="263"/>
      <c r="C221" s="264"/>
      <c r="D221" s="68" t="s">
        <v>490</v>
      </c>
      <c r="E221" s="68" t="s">
        <v>491</v>
      </c>
      <c r="F221" s="61">
        <v>42094</v>
      </c>
      <c r="G221" s="67" t="s">
        <v>199</v>
      </c>
    </row>
    <row r="222" spans="2:7" ht="26.25" customHeight="1" x14ac:dyDescent="0.2">
      <c r="B222" s="263"/>
      <c r="C222" s="264"/>
      <c r="D222" s="68" t="s">
        <v>415</v>
      </c>
      <c r="E222" s="68" t="s">
        <v>187</v>
      </c>
      <c r="F222" s="61">
        <v>42000</v>
      </c>
      <c r="G222" s="67" t="s">
        <v>196</v>
      </c>
    </row>
    <row r="223" spans="2:7" ht="26.25" customHeight="1" x14ac:dyDescent="0.2">
      <c r="B223" s="263"/>
      <c r="C223" s="264"/>
      <c r="D223" s="68" t="s">
        <v>492</v>
      </c>
      <c r="E223" s="68" t="s">
        <v>243</v>
      </c>
      <c r="F223" s="61">
        <v>41850</v>
      </c>
      <c r="G223" s="67" t="s">
        <v>196</v>
      </c>
    </row>
    <row r="224" spans="2:7" ht="26.25" customHeight="1" x14ac:dyDescent="0.2">
      <c r="B224" s="263"/>
      <c r="C224" s="264"/>
      <c r="D224" s="68" t="s">
        <v>649</v>
      </c>
      <c r="E224" s="68" t="s">
        <v>493</v>
      </c>
      <c r="F224" s="61">
        <v>41000</v>
      </c>
      <c r="G224" s="67" t="s">
        <v>200</v>
      </c>
    </row>
    <row r="225" spans="2:7" ht="26.25" customHeight="1" x14ac:dyDescent="0.2">
      <c r="B225" s="263"/>
      <c r="C225" s="264"/>
      <c r="D225" s="68" t="s">
        <v>494</v>
      </c>
      <c r="E225" s="68" t="s">
        <v>495</v>
      </c>
      <c r="F225" s="61">
        <v>40000</v>
      </c>
      <c r="G225" s="67" t="s">
        <v>199</v>
      </c>
    </row>
    <row r="226" spans="2:7" ht="26.25" customHeight="1" x14ac:dyDescent="0.2">
      <c r="B226" s="263"/>
      <c r="C226" s="264"/>
      <c r="D226" s="68" t="s">
        <v>496</v>
      </c>
      <c r="E226" s="68" t="s">
        <v>497</v>
      </c>
      <c r="F226" s="61">
        <v>38300</v>
      </c>
      <c r="G226" s="67" t="s">
        <v>585</v>
      </c>
    </row>
    <row r="227" spans="2:7" ht="26.25" customHeight="1" x14ac:dyDescent="0.2">
      <c r="B227" s="263"/>
      <c r="C227" s="264"/>
      <c r="D227" s="68" t="s">
        <v>498</v>
      </c>
      <c r="E227" s="68" t="s">
        <v>499</v>
      </c>
      <c r="F227" s="61">
        <v>37500</v>
      </c>
      <c r="G227" s="67" t="s">
        <v>586</v>
      </c>
    </row>
    <row r="228" spans="2:7" ht="26.25" customHeight="1" x14ac:dyDescent="0.2">
      <c r="B228" s="263"/>
      <c r="C228" s="264"/>
      <c r="D228" s="68" t="s">
        <v>500</v>
      </c>
      <c r="E228" s="68" t="s">
        <v>501</v>
      </c>
      <c r="F228" s="61">
        <v>37500</v>
      </c>
      <c r="G228" s="67" t="s">
        <v>199</v>
      </c>
    </row>
    <row r="229" spans="2:7" ht="26.25" customHeight="1" x14ac:dyDescent="0.2">
      <c r="B229" s="263"/>
      <c r="C229" s="264"/>
      <c r="D229" s="68" t="s">
        <v>502</v>
      </c>
      <c r="E229" s="68" t="s">
        <v>503</v>
      </c>
      <c r="F229" s="61">
        <v>35000</v>
      </c>
      <c r="G229" s="67" t="s">
        <v>586</v>
      </c>
    </row>
    <row r="230" spans="2:7" ht="26.25" customHeight="1" x14ac:dyDescent="0.2">
      <c r="B230" s="263"/>
      <c r="C230" s="264"/>
      <c r="D230" s="68" t="s">
        <v>504</v>
      </c>
      <c r="E230" s="68" t="s">
        <v>505</v>
      </c>
      <c r="F230" s="61">
        <v>33000</v>
      </c>
      <c r="G230" s="67" t="s">
        <v>586</v>
      </c>
    </row>
    <row r="231" spans="2:7" ht="26.25" customHeight="1" x14ac:dyDescent="0.2">
      <c r="B231" s="265"/>
      <c r="C231" s="266"/>
      <c r="D231" s="68" t="s">
        <v>652</v>
      </c>
      <c r="E231" s="68" t="s">
        <v>219</v>
      </c>
      <c r="F231" s="61">
        <v>33000</v>
      </c>
      <c r="G231" s="67" t="s">
        <v>197</v>
      </c>
    </row>
    <row r="232" spans="2:7" ht="26.25" customHeight="1" x14ac:dyDescent="0.2">
      <c r="B232" s="261" t="s">
        <v>138</v>
      </c>
      <c r="C232" s="262"/>
      <c r="D232" s="68" t="s">
        <v>506</v>
      </c>
      <c r="E232" s="68" t="s">
        <v>187</v>
      </c>
      <c r="F232" s="61">
        <v>31500</v>
      </c>
      <c r="G232" s="67" t="s">
        <v>197</v>
      </c>
    </row>
    <row r="233" spans="2:7" ht="26.25" customHeight="1" x14ac:dyDescent="0.2">
      <c r="B233" s="263"/>
      <c r="C233" s="264"/>
      <c r="D233" s="69" t="s">
        <v>507</v>
      </c>
      <c r="E233" s="69" t="s">
        <v>508</v>
      </c>
      <c r="F233" s="59">
        <v>31500</v>
      </c>
      <c r="G233" s="172" t="s">
        <v>586</v>
      </c>
    </row>
    <row r="234" spans="2:7" ht="26.25" customHeight="1" x14ac:dyDescent="0.2">
      <c r="B234" s="263"/>
      <c r="C234" s="264"/>
      <c r="D234" s="65" t="s">
        <v>509</v>
      </c>
      <c r="E234" s="68" t="s">
        <v>510</v>
      </c>
      <c r="F234" s="66">
        <v>30000</v>
      </c>
      <c r="G234" s="67" t="s">
        <v>196</v>
      </c>
    </row>
    <row r="235" spans="2:7" ht="26.25" customHeight="1" x14ac:dyDescent="0.2">
      <c r="B235" s="263"/>
      <c r="C235" s="264"/>
      <c r="D235" s="68" t="s">
        <v>511</v>
      </c>
      <c r="E235" s="68" t="s">
        <v>512</v>
      </c>
      <c r="F235" s="61">
        <v>30000</v>
      </c>
      <c r="G235" s="67" t="s">
        <v>585</v>
      </c>
    </row>
    <row r="236" spans="2:7" ht="26.25" customHeight="1" x14ac:dyDescent="0.2">
      <c r="B236" s="263"/>
      <c r="C236" s="264"/>
      <c r="D236" s="68" t="s">
        <v>513</v>
      </c>
      <c r="E236" s="68" t="s">
        <v>514</v>
      </c>
      <c r="F236" s="61">
        <v>30000</v>
      </c>
      <c r="G236" s="67" t="s">
        <v>586</v>
      </c>
    </row>
    <row r="237" spans="2:7" ht="26.25" customHeight="1" x14ac:dyDescent="0.2">
      <c r="B237" s="263"/>
      <c r="C237" s="264"/>
      <c r="D237" s="68" t="s">
        <v>515</v>
      </c>
      <c r="E237" s="68" t="s">
        <v>516</v>
      </c>
      <c r="F237" s="61">
        <v>25277</v>
      </c>
      <c r="G237" s="67" t="s">
        <v>586</v>
      </c>
    </row>
    <row r="238" spans="2:7" ht="26.25" customHeight="1" x14ac:dyDescent="0.2">
      <c r="B238" s="263"/>
      <c r="C238" s="264"/>
      <c r="D238" s="68" t="s">
        <v>517</v>
      </c>
      <c r="E238" s="68" t="s">
        <v>518</v>
      </c>
      <c r="F238" s="61">
        <v>25000</v>
      </c>
      <c r="G238" s="67" t="s">
        <v>585</v>
      </c>
    </row>
    <row r="239" spans="2:7" ht="26.25" customHeight="1" x14ac:dyDescent="0.2">
      <c r="B239" s="263"/>
      <c r="C239" s="264"/>
      <c r="D239" s="68" t="s">
        <v>519</v>
      </c>
      <c r="E239" s="68" t="s">
        <v>520</v>
      </c>
      <c r="F239" s="61">
        <v>24000</v>
      </c>
      <c r="G239" s="67" t="s">
        <v>196</v>
      </c>
    </row>
    <row r="240" spans="2:7" ht="26.25" customHeight="1" x14ac:dyDescent="0.2">
      <c r="B240" s="263"/>
      <c r="C240" s="264"/>
      <c r="D240" s="68" t="s">
        <v>521</v>
      </c>
      <c r="E240" s="68" t="s">
        <v>522</v>
      </c>
      <c r="F240" s="61">
        <v>24000</v>
      </c>
      <c r="G240" s="67" t="s">
        <v>196</v>
      </c>
    </row>
    <row r="241" spans="2:7" ht="26.25" customHeight="1" x14ac:dyDescent="0.2">
      <c r="B241" s="263"/>
      <c r="C241" s="264"/>
      <c r="D241" s="68" t="s">
        <v>523</v>
      </c>
      <c r="E241" s="68" t="s">
        <v>524</v>
      </c>
      <c r="F241" s="61">
        <v>23000</v>
      </c>
      <c r="G241" s="67" t="s">
        <v>199</v>
      </c>
    </row>
    <row r="242" spans="2:7" ht="26.25" customHeight="1" x14ac:dyDescent="0.2">
      <c r="B242" s="263"/>
      <c r="C242" s="264"/>
      <c r="D242" s="68" t="s">
        <v>525</v>
      </c>
      <c r="E242" s="68" t="s">
        <v>526</v>
      </c>
      <c r="F242" s="61">
        <v>22400</v>
      </c>
      <c r="G242" s="67" t="s">
        <v>200</v>
      </c>
    </row>
    <row r="243" spans="2:7" ht="26.25" customHeight="1" x14ac:dyDescent="0.2">
      <c r="B243" s="263"/>
      <c r="C243" s="264"/>
      <c r="D243" s="68" t="s">
        <v>415</v>
      </c>
      <c r="E243" s="68" t="s">
        <v>187</v>
      </c>
      <c r="F243" s="61">
        <v>20500</v>
      </c>
      <c r="G243" s="67" t="s">
        <v>199</v>
      </c>
    </row>
    <row r="244" spans="2:7" ht="26.25" customHeight="1" x14ac:dyDescent="0.2">
      <c r="B244" s="263"/>
      <c r="C244" s="264"/>
      <c r="D244" s="68" t="s">
        <v>527</v>
      </c>
      <c r="E244" s="68" t="s">
        <v>528</v>
      </c>
      <c r="F244" s="61">
        <v>20000</v>
      </c>
      <c r="G244" s="67" t="s">
        <v>199</v>
      </c>
    </row>
    <row r="245" spans="2:7" ht="26.25" customHeight="1" x14ac:dyDescent="0.2">
      <c r="B245" s="263"/>
      <c r="C245" s="264"/>
      <c r="D245" s="68" t="s">
        <v>529</v>
      </c>
      <c r="E245" s="68" t="s">
        <v>187</v>
      </c>
      <c r="F245" s="61">
        <v>20000</v>
      </c>
      <c r="G245" s="67" t="s">
        <v>199</v>
      </c>
    </row>
    <row r="246" spans="2:7" ht="26.25" customHeight="1" x14ac:dyDescent="0.2">
      <c r="B246" s="263"/>
      <c r="C246" s="264"/>
      <c r="D246" s="68" t="s">
        <v>530</v>
      </c>
      <c r="E246" s="68" t="s">
        <v>348</v>
      </c>
      <c r="F246" s="61">
        <v>19000</v>
      </c>
      <c r="G246" s="67" t="s">
        <v>586</v>
      </c>
    </row>
    <row r="247" spans="2:7" ht="26.25" customHeight="1" x14ac:dyDescent="0.2">
      <c r="B247" s="263"/>
      <c r="C247" s="264"/>
      <c r="D247" s="68" t="s">
        <v>531</v>
      </c>
      <c r="E247" s="68" t="s">
        <v>187</v>
      </c>
      <c r="F247" s="61">
        <v>18000</v>
      </c>
      <c r="G247" s="67" t="s">
        <v>200</v>
      </c>
    </row>
    <row r="248" spans="2:7" ht="26.25" customHeight="1" x14ac:dyDescent="0.2">
      <c r="B248" s="263"/>
      <c r="C248" s="264"/>
      <c r="D248" s="68" t="s">
        <v>532</v>
      </c>
      <c r="E248" s="68" t="s">
        <v>187</v>
      </c>
      <c r="F248" s="61">
        <v>17000</v>
      </c>
      <c r="G248" s="67" t="s">
        <v>199</v>
      </c>
    </row>
    <row r="249" spans="2:7" ht="26.25" customHeight="1" x14ac:dyDescent="0.2">
      <c r="B249" s="263"/>
      <c r="C249" s="264"/>
      <c r="D249" s="68" t="s">
        <v>533</v>
      </c>
      <c r="E249" s="68" t="s">
        <v>534</v>
      </c>
      <c r="F249" s="61">
        <v>16000</v>
      </c>
      <c r="G249" s="67" t="s">
        <v>585</v>
      </c>
    </row>
    <row r="250" spans="2:7" ht="26.25" customHeight="1" x14ac:dyDescent="0.2">
      <c r="B250" s="263"/>
      <c r="C250" s="264"/>
      <c r="D250" s="69" t="s">
        <v>535</v>
      </c>
      <c r="E250" s="69" t="s">
        <v>536</v>
      </c>
      <c r="F250" s="59">
        <v>15600</v>
      </c>
      <c r="G250" s="172" t="s">
        <v>586</v>
      </c>
    </row>
    <row r="251" spans="2:7" ht="26.25" customHeight="1" x14ac:dyDescent="0.2">
      <c r="B251" s="263"/>
      <c r="C251" s="264"/>
      <c r="D251" s="65" t="s">
        <v>646</v>
      </c>
      <c r="E251" s="68" t="s">
        <v>187</v>
      </c>
      <c r="F251" s="66">
        <v>14190</v>
      </c>
      <c r="G251" s="67" t="s">
        <v>647</v>
      </c>
    </row>
    <row r="252" spans="2:7" ht="26.25" customHeight="1" x14ac:dyDescent="0.2">
      <c r="B252" s="263"/>
      <c r="C252" s="264"/>
      <c r="D252" s="68" t="s">
        <v>356</v>
      </c>
      <c r="E252" s="68" t="s">
        <v>537</v>
      </c>
      <c r="F252" s="61">
        <v>14100</v>
      </c>
      <c r="G252" s="67" t="s">
        <v>586</v>
      </c>
    </row>
    <row r="253" spans="2:7" ht="26.25" customHeight="1" x14ac:dyDescent="0.2">
      <c r="B253" s="263"/>
      <c r="C253" s="264"/>
      <c r="D253" s="68" t="s">
        <v>538</v>
      </c>
      <c r="E253" s="68" t="s">
        <v>539</v>
      </c>
      <c r="F253" s="61">
        <v>11500</v>
      </c>
      <c r="G253" s="67" t="s">
        <v>199</v>
      </c>
    </row>
    <row r="254" spans="2:7" ht="26.25" customHeight="1" x14ac:dyDescent="0.2">
      <c r="B254" s="265"/>
      <c r="C254" s="266"/>
      <c r="D254" s="68" t="s">
        <v>540</v>
      </c>
      <c r="E254" s="68" t="s">
        <v>187</v>
      </c>
      <c r="F254" s="61">
        <v>10950</v>
      </c>
      <c r="G254" s="67" t="s">
        <v>199</v>
      </c>
    </row>
    <row r="255" spans="2:7" ht="26.25" customHeight="1" x14ac:dyDescent="0.2">
      <c r="B255" s="261" t="s">
        <v>138</v>
      </c>
      <c r="C255" s="262"/>
      <c r="D255" s="68" t="s">
        <v>541</v>
      </c>
      <c r="E255" s="68" t="s">
        <v>542</v>
      </c>
      <c r="F255" s="61">
        <v>10000</v>
      </c>
      <c r="G255" s="67" t="s">
        <v>196</v>
      </c>
    </row>
    <row r="256" spans="2:7" ht="26.25" customHeight="1" x14ac:dyDescent="0.2">
      <c r="B256" s="263"/>
      <c r="C256" s="264"/>
      <c r="D256" s="68" t="s">
        <v>543</v>
      </c>
      <c r="E256" s="68" t="s">
        <v>544</v>
      </c>
      <c r="F256" s="61">
        <v>10000</v>
      </c>
      <c r="G256" s="67" t="s">
        <v>586</v>
      </c>
    </row>
    <row r="257" spans="2:7" ht="26.25" customHeight="1" x14ac:dyDescent="0.2">
      <c r="B257" s="263"/>
      <c r="C257" s="264"/>
      <c r="D257" s="68" t="s">
        <v>545</v>
      </c>
      <c r="E257" s="68" t="s">
        <v>546</v>
      </c>
      <c r="F257" s="61">
        <v>9000</v>
      </c>
      <c r="G257" s="67" t="s">
        <v>199</v>
      </c>
    </row>
    <row r="258" spans="2:7" ht="26.25" customHeight="1" x14ac:dyDescent="0.2">
      <c r="B258" s="263"/>
      <c r="C258" s="264"/>
      <c r="D258" s="68" t="s">
        <v>547</v>
      </c>
      <c r="E258" s="68" t="s">
        <v>548</v>
      </c>
      <c r="F258" s="61">
        <v>9000</v>
      </c>
      <c r="G258" s="67" t="s">
        <v>586</v>
      </c>
    </row>
    <row r="259" spans="2:7" ht="26.25" customHeight="1" x14ac:dyDescent="0.2">
      <c r="B259" s="263"/>
      <c r="C259" s="264"/>
      <c r="D259" s="68" t="s">
        <v>549</v>
      </c>
      <c r="E259" s="68" t="s">
        <v>550</v>
      </c>
      <c r="F259" s="61">
        <v>8000</v>
      </c>
      <c r="G259" s="67" t="s">
        <v>200</v>
      </c>
    </row>
    <row r="260" spans="2:7" ht="26.25" customHeight="1" x14ac:dyDescent="0.2">
      <c r="B260" s="263"/>
      <c r="C260" s="264"/>
      <c r="D260" s="68" t="s">
        <v>551</v>
      </c>
      <c r="E260" s="68" t="s">
        <v>552</v>
      </c>
      <c r="F260" s="61">
        <v>8000</v>
      </c>
      <c r="G260" s="67" t="s">
        <v>199</v>
      </c>
    </row>
    <row r="261" spans="2:7" ht="26.25" customHeight="1" x14ac:dyDescent="0.2">
      <c r="B261" s="263"/>
      <c r="C261" s="264"/>
      <c r="D261" s="68" t="s">
        <v>553</v>
      </c>
      <c r="E261" s="68" t="s">
        <v>554</v>
      </c>
      <c r="F261" s="61">
        <v>8000</v>
      </c>
      <c r="G261" s="67" t="s">
        <v>585</v>
      </c>
    </row>
    <row r="262" spans="2:7" ht="26.25" customHeight="1" x14ac:dyDescent="0.2">
      <c r="B262" s="263"/>
      <c r="C262" s="264"/>
      <c r="D262" s="68" t="s">
        <v>555</v>
      </c>
      <c r="E262" s="68" t="s">
        <v>556</v>
      </c>
      <c r="F262" s="61">
        <v>7000</v>
      </c>
      <c r="G262" s="67" t="s">
        <v>586</v>
      </c>
    </row>
    <row r="263" spans="2:7" ht="26.25" customHeight="1" x14ac:dyDescent="0.2">
      <c r="B263" s="263"/>
      <c r="C263" s="264"/>
      <c r="D263" s="68" t="s">
        <v>557</v>
      </c>
      <c r="E263" s="68" t="s">
        <v>187</v>
      </c>
      <c r="F263" s="61">
        <v>6873</v>
      </c>
      <c r="G263" s="67" t="s">
        <v>199</v>
      </c>
    </row>
    <row r="264" spans="2:7" ht="26.25" customHeight="1" x14ac:dyDescent="0.2">
      <c r="B264" s="263"/>
      <c r="C264" s="264"/>
      <c r="D264" s="68" t="s">
        <v>558</v>
      </c>
      <c r="E264" s="68" t="s">
        <v>559</v>
      </c>
      <c r="F264" s="61">
        <v>5360</v>
      </c>
      <c r="G264" s="67" t="s">
        <v>586</v>
      </c>
    </row>
    <row r="265" spans="2:7" ht="26.25" customHeight="1" x14ac:dyDescent="0.2">
      <c r="B265" s="263"/>
      <c r="C265" s="264"/>
      <c r="D265" s="68" t="s">
        <v>560</v>
      </c>
      <c r="E265" s="68" t="s">
        <v>561</v>
      </c>
      <c r="F265" s="61">
        <v>5000</v>
      </c>
      <c r="G265" s="67" t="s">
        <v>585</v>
      </c>
    </row>
    <row r="266" spans="2:7" ht="26.25" customHeight="1" x14ac:dyDescent="0.2">
      <c r="B266" s="263"/>
      <c r="C266" s="264"/>
      <c r="D266" s="68" t="s">
        <v>562</v>
      </c>
      <c r="E266" s="68" t="s">
        <v>563</v>
      </c>
      <c r="F266" s="61">
        <v>5000</v>
      </c>
      <c r="G266" s="67" t="s">
        <v>196</v>
      </c>
    </row>
    <row r="267" spans="2:7" ht="26.25" customHeight="1" x14ac:dyDescent="0.2">
      <c r="B267" s="263"/>
      <c r="C267" s="264"/>
      <c r="D267" s="69" t="s">
        <v>564</v>
      </c>
      <c r="E267" s="69" t="s">
        <v>565</v>
      </c>
      <c r="F267" s="59">
        <v>5000</v>
      </c>
      <c r="G267" s="172" t="s">
        <v>585</v>
      </c>
    </row>
    <row r="268" spans="2:7" ht="26.25" customHeight="1" x14ac:dyDescent="0.2">
      <c r="B268" s="263"/>
      <c r="C268" s="264"/>
      <c r="D268" s="65" t="s">
        <v>566</v>
      </c>
      <c r="E268" s="68" t="s">
        <v>567</v>
      </c>
      <c r="F268" s="66">
        <v>5000</v>
      </c>
      <c r="G268" s="67" t="s">
        <v>585</v>
      </c>
    </row>
    <row r="269" spans="2:7" ht="26.25" customHeight="1" x14ac:dyDescent="0.2">
      <c r="B269" s="263"/>
      <c r="C269" s="264"/>
      <c r="D269" s="68" t="s">
        <v>568</v>
      </c>
      <c r="E269" s="68" t="s">
        <v>569</v>
      </c>
      <c r="F269" s="61">
        <v>4000</v>
      </c>
      <c r="G269" s="67" t="s">
        <v>197</v>
      </c>
    </row>
    <row r="270" spans="2:7" ht="26.25" customHeight="1" x14ac:dyDescent="0.2">
      <c r="B270" s="263"/>
      <c r="C270" s="264"/>
      <c r="D270" s="68" t="s">
        <v>570</v>
      </c>
      <c r="E270" s="68" t="s">
        <v>571</v>
      </c>
      <c r="F270" s="61">
        <v>3000</v>
      </c>
      <c r="G270" s="67" t="s">
        <v>199</v>
      </c>
    </row>
    <row r="271" spans="2:7" ht="26.25" customHeight="1" x14ac:dyDescent="0.2">
      <c r="B271" s="263"/>
      <c r="C271" s="264"/>
      <c r="D271" s="68" t="s">
        <v>572</v>
      </c>
      <c r="E271" s="68" t="s">
        <v>573</v>
      </c>
      <c r="F271" s="61">
        <v>2500</v>
      </c>
      <c r="G271" s="67" t="s">
        <v>196</v>
      </c>
    </row>
    <row r="272" spans="2:7" ht="26.25" customHeight="1" x14ac:dyDescent="0.2">
      <c r="B272" s="263"/>
      <c r="C272" s="264"/>
      <c r="D272" s="68" t="s">
        <v>574</v>
      </c>
      <c r="E272" s="68" t="s">
        <v>571</v>
      </c>
      <c r="F272" s="61">
        <v>2500</v>
      </c>
      <c r="G272" s="67" t="s">
        <v>199</v>
      </c>
    </row>
    <row r="273" spans="2:7" ht="26.25" customHeight="1" x14ac:dyDescent="0.2">
      <c r="B273" s="263"/>
      <c r="C273" s="264"/>
      <c r="D273" s="68" t="s">
        <v>575</v>
      </c>
      <c r="E273" s="68" t="s">
        <v>576</v>
      </c>
      <c r="F273" s="61">
        <v>2000</v>
      </c>
      <c r="G273" s="67" t="s">
        <v>196</v>
      </c>
    </row>
    <row r="274" spans="2:7" ht="26.25" customHeight="1" x14ac:dyDescent="0.2">
      <c r="B274" s="263"/>
      <c r="C274" s="264"/>
      <c r="D274" s="68" t="s">
        <v>577</v>
      </c>
      <c r="E274" s="68" t="s">
        <v>578</v>
      </c>
      <c r="F274" s="61">
        <v>1583</v>
      </c>
      <c r="G274" s="67" t="s">
        <v>199</v>
      </c>
    </row>
    <row r="275" spans="2:7" ht="26.25" customHeight="1" x14ac:dyDescent="0.2">
      <c r="B275" s="263"/>
      <c r="C275" s="264"/>
      <c r="D275" s="68" t="s">
        <v>579</v>
      </c>
      <c r="E275" s="68" t="s">
        <v>580</v>
      </c>
      <c r="F275" s="61">
        <v>1380</v>
      </c>
      <c r="G275" s="67" t="s">
        <v>586</v>
      </c>
    </row>
    <row r="276" spans="2:7" ht="26.25" customHeight="1" x14ac:dyDescent="0.2">
      <c r="B276" s="263"/>
      <c r="C276" s="264"/>
      <c r="D276" s="68" t="s">
        <v>581</v>
      </c>
      <c r="E276" s="68" t="s">
        <v>582</v>
      </c>
      <c r="F276" s="61">
        <v>-325841</v>
      </c>
      <c r="G276" s="67" t="s">
        <v>586</v>
      </c>
    </row>
    <row r="277" spans="2:7" ht="26.25" customHeight="1" x14ac:dyDescent="0.2">
      <c r="B277" s="263"/>
      <c r="C277" s="264"/>
      <c r="D277" s="68" t="s">
        <v>583</v>
      </c>
      <c r="E277" s="68" t="s">
        <v>584</v>
      </c>
      <c r="F277" s="61">
        <v>-978310</v>
      </c>
      <c r="G277" s="67" t="s">
        <v>196</v>
      </c>
    </row>
    <row r="278" spans="2:7" ht="26.25" customHeight="1" x14ac:dyDescent="0.2">
      <c r="B278" s="265"/>
      <c r="C278" s="266"/>
      <c r="D278" s="70" t="s">
        <v>137</v>
      </c>
      <c r="E278" s="62"/>
      <c r="F278" s="59">
        <f>SUM(F13:F277)</f>
        <v>1942816033</v>
      </c>
      <c r="G278" s="64"/>
    </row>
    <row r="279" spans="2:7" ht="26.25" customHeight="1" x14ac:dyDescent="0.2">
      <c r="B279" s="253" t="s">
        <v>45</v>
      </c>
      <c r="C279" s="254"/>
      <c r="D279" s="64"/>
      <c r="E279" s="62"/>
      <c r="F279" s="59">
        <f>F12+F278</f>
        <v>1968149033</v>
      </c>
      <c r="G279" s="64"/>
    </row>
  </sheetData>
  <mergeCells count="15">
    <mergeCell ref="B4:C4"/>
    <mergeCell ref="B279:C279"/>
    <mergeCell ref="B5:C12"/>
    <mergeCell ref="B13:C24"/>
    <mergeCell ref="B25:C47"/>
    <mergeCell ref="B48:C70"/>
    <mergeCell ref="B71:C93"/>
    <mergeCell ref="B94:C116"/>
    <mergeCell ref="B117:C139"/>
    <mergeCell ref="B255:C278"/>
    <mergeCell ref="B140:C162"/>
    <mergeCell ref="B163:C185"/>
    <mergeCell ref="B186:C208"/>
    <mergeCell ref="B209:C231"/>
    <mergeCell ref="B232:C254"/>
  </mergeCells>
  <phoneticPr fontId="3"/>
  <printOptions horizontalCentered="1"/>
  <pageMargins left="0.19685039370078741" right="0.19685039370078741" top="0.98425196850393704" bottom="0.15748031496062992" header="0.31496062992125984" footer="0.31496062992125984"/>
  <pageSetup paperSize="9" scale="76" orientation="landscape" r:id="rId1"/>
  <rowBreaks count="11" manualBreakCount="11">
    <brk id="24" max="7" man="1"/>
    <brk id="47" max="7" man="1"/>
    <brk id="70" max="7" man="1"/>
    <brk id="93" max="7" man="1"/>
    <brk id="116" max="7" man="1"/>
    <brk id="139" max="7" man="1"/>
    <brk id="162" max="7" man="1"/>
    <brk id="185" max="7" man="1"/>
    <brk id="208" max="7" man="1"/>
    <brk id="231" max="7" man="1"/>
    <brk id="2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有形固定資産</vt:lpstr>
      <vt:lpstr>投資及び出資金の明細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貸付金!Print_Area</vt:lpstr>
      <vt:lpstr>'地方債（借入先別）'!Print_Area</vt:lpstr>
      <vt:lpstr>'地方債（利率別など）'!Print_Area</vt:lpstr>
      <vt:lpstr>投資及び出資金の明細!Print_Area</vt:lpstr>
      <vt:lpstr>補助金!Print_Area</vt:lpstr>
      <vt:lpstr>未収金及び長期延滞債権!Print_Area</vt:lpstr>
      <vt:lpstr>有形固定資産!Print_Area</vt:lpstr>
      <vt:lpstr>投資及び出資金の明細!Print_Titles</vt:lpstr>
      <vt:lpstr>補助金!Print_Titles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2023-03-27T02:07:04Z</cp:lastPrinted>
  <dcterms:created xsi:type="dcterms:W3CDTF">2014-03-27T08:10:30Z</dcterms:created>
  <dcterms:modified xsi:type="dcterms:W3CDTF">2023-03-27T02:07:13Z</dcterms:modified>
</cp:coreProperties>
</file>